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445" yWindow="-75" windowWidth="15480" windowHeight="7305" activeTab="5"/>
  </bookViews>
  <sheets>
    <sheet name="PROJECT INFORMATION" sheetId="2" r:id="rId1"/>
    <sheet name="PRICING" sheetId="6" r:id="rId2"/>
    <sheet name="TYPICAL PROFILE" sheetId="4" r:id="rId3"/>
    <sheet name="DISPATCH" sheetId="8" r:id="rId4"/>
    <sheet name="METADATA" sheetId="7" state="hidden" r:id="rId5"/>
    <sheet name="Project Viability Calculator" sheetId="11" r:id="rId6"/>
  </sheets>
  <externalReferences>
    <externalReference r:id="rId7"/>
    <externalReference r:id="rId8"/>
    <externalReference r:id="rId9"/>
    <externalReference r:id="rId10"/>
    <externalReference r:id="rId11"/>
    <externalReference r:id="rId12"/>
    <externalReference r:id="rId13"/>
    <externalReference r:id="rId14"/>
  </externalReferences>
  <definedNames>
    <definedName name="_CBO1">#REF!</definedName>
    <definedName name="_MWH1">#REF!</definedName>
    <definedName name="AccountTypeRef">[1]Validations!$G$2:$G$21</definedName>
    <definedName name="AccountTypes">[1]Validations!$H$1:$U$1</definedName>
    <definedName name="BaseDate">'[1]Project Assumptions'!$J$13</definedName>
    <definedName name="CBO_YR">#REF!</definedName>
    <definedName name="Check" localSheetId="5">'[2]Lookup Tables'!#REF!</definedName>
    <definedName name="Check">'[3]Lookup Tables'!#REF!</definedName>
    <definedName name="Cooling">'[2]Lookup Tables'!$B$16:$B$17</definedName>
    <definedName name="Criteria_Weights" localSheetId="5">'Project Viability Calculator'!$E$10:$J$22</definedName>
    <definedName name="Criteria_Weights">#REF!</definedName>
    <definedName name="DD_Pricing">PRICING!$S$38:$T$38</definedName>
    <definedName name="Delivery_Point">#REF!</definedName>
    <definedName name="Escalation">'[4]Assumptions &amp; Varaibles'!$C$48</definedName>
    <definedName name="high">'[5]Assumptions &amp; Varaibles'!$B$365:$B$367</definedName>
    <definedName name="Interconnection">'[2]Lookup Tables'!$B$19:$B$26</definedName>
    <definedName name="interconnectionstatus1">[6]Dropdown!$N$4:$N$13</definedName>
    <definedName name="Levelized" localSheetId="5">'[2]Lookup Tables'!#REF!</definedName>
    <definedName name="Levelized">'[3]Lookup Tables'!#REF!</definedName>
    <definedName name="MPRYear">[7]CF_Inputs!$E$4</definedName>
    <definedName name="NQC_Ratio">'TYPICAL PROFILE'!#REF!</definedName>
    <definedName name="pass">'[5]Assumptions &amp; Varaibles'!$B$362:$B$363</definedName>
    <definedName name="PeriodNumbers">'[1]Project Assumptions'!$J$1:$DZ$1</definedName>
    <definedName name="Periods">'[1]Project Assumptions'!$J$14</definedName>
    <definedName name="PlanningHorizon">'[1]Project Assumptions'!$J$11</definedName>
    <definedName name="PlantTypeRef">[1]Validations!$A$2:$A$11</definedName>
    <definedName name="PlantTypes">[1]Validations!$B$1:$E$1</definedName>
    <definedName name="Points">#REF!</definedName>
    <definedName name="_xlnm.Print_Area" localSheetId="3">DISPATCH!$A$1:$P$50</definedName>
    <definedName name="_xlnm.Print_Area" localSheetId="1">PRICING!$A$1:$AA$77</definedName>
    <definedName name="_xlnm.Print_Area" localSheetId="5">'Project Viability Calculator'!$A$1:$Q$68</definedName>
    <definedName name="_xlnm.Print_Titles" localSheetId="5">'Project Viability Calculator'!#REF!</definedName>
    <definedName name="Priority_Weight" localSheetId="5">'Project Viability Calculator'!$L$7:$P$8</definedName>
    <definedName name="Priority_Weight">#REF!</definedName>
    <definedName name="Priority_Weights">'Project Viability Calculator'!$M$12:$N$15</definedName>
    <definedName name="Proposal_Type" localSheetId="5">'[2]Lookup Tables'!#REF!</definedName>
    <definedName name="Proposal_Type">'[3]Lookup Tables'!#REF!</definedName>
    <definedName name="Renewable_Technologies" localSheetId="5">'[2]Lookup Tables'!$B$2:$B$13</definedName>
    <definedName name="Renewable_Technologies">'[3]Lookup Tables'!$B$2:$B$11</definedName>
    <definedName name="RESORG_LIST_RNG">METADATA!$C$4:$C$7</definedName>
    <definedName name="TECH_LIST_RNG">METADATA!$B$4:$B$10</definedName>
    <definedName name="TotalNoPeriods">'[1]Project Assumptions'!$I$1</definedName>
    <definedName name="TrueFalse">'[1]Project Assumptions'!$EC$2:$EC$3</definedName>
    <definedName name="ValidationCapitalTypes">'[1]Project Assumptions'!$ED$2:$ED$4</definedName>
    <definedName name="ValidationCompany">'[1]Project Assumptions'!$EB$2:$EB$3</definedName>
    <definedName name="Z_9898CCAE_3304_4170_A927_8A34DC92E286_.wvu.PrintArea" localSheetId="5" hidden="1">'Project Viability Calculator'!$A$1:$O$68</definedName>
    <definedName name="Z_9898CCAE_3304_4170_A927_8A34DC92E286_.wvu.PrintTitles" localSheetId="5" hidden="1">'Project Viability Calculator'!#REF!</definedName>
  </definedNames>
  <calcPr calcId="145621"/>
</workbook>
</file>

<file path=xl/calcChain.xml><?xml version="1.0" encoding="utf-8"?>
<calcChain xmlns="http://schemas.openxmlformats.org/spreadsheetml/2006/main">
  <c r="G54" i="11" l="1"/>
  <c r="F54" i="11"/>
  <c r="B53" i="11"/>
  <c r="B52" i="11"/>
  <c r="B51" i="11"/>
  <c r="B50" i="11"/>
  <c r="A50" i="11" s="1"/>
  <c r="B49" i="11"/>
  <c r="B48" i="11"/>
  <c r="A47" i="11"/>
  <c r="G42" i="11"/>
  <c r="F42" i="11"/>
  <c r="B41" i="11"/>
  <c r="B40" i="11"/>
  <c r="B39" i="11"/>
  <c r="A38" i="11"/>
  <c r="G33" i="11"/>
  <c r="F33" i="11"/>
  <c r="B32" i="11"/>
  <c r="A32" i="11" s="1"/>
  <c r="B31" i="11"/>
  <c r="A30" i="11"/>
  <c r="D24" i="11"/>
  <c r="J22" i="11"/>
  <c r="A53" i="11" s="1"/>
  <c r="J21" i="11"/>
  <c r="J20" i="11"/>
  <c r="A51" i="11" s="1"/>
  <c r="J19" i="11"/>
  <c r="J18" i="11"/>
  <c r="J17" i="11"/>
  <c r="J15" i="11"/>
  <c r="J14" i="11"/>
  <c r="J13" i="11"/>
  <c r="J11" i="11"/>
  <c r="J10" i="11"/>
  <c r="Q2" i="11"/>
  <c r="A39" i="11" l="1"/>
  <c r="A49" i="11"/>
  <c r="A41" i="11"/>
  <c r="A48" i="11"/>
  <c r="A31" i="11"/>
  <c r="F34" i="11" s="1"/>
  <c r="F35" i="11" s="1"/>
  <c r="F36" i="11" s="1"/>
  <c r="A40" i="11"/>
  <c r="F43" i="11" s="1"/>
  <c r="F44" i="11" s="1"/>
  <c r="F45" i="11" s="1"/>
  <c r="A52" i="11"/>
  <c r="F55" i="11" s="1"/>
  <c r="F56" i="11" s="1"/>
  <c r="F57" i="11" s="1"/>
  <c r="G34" i="11"/>
  <c r="G35" i="11" s="1"/>
  <c r="G36" i="11" s="1"/>
  <c r="G43" i="11" l="1"/>
  <c r="G44" i="11" s="1"/>
  <c r="G45" i="11" s="1"/>
  <c r="G55" i="11"/>
  <c r="G56" i="11" s="1"/>
  <c r="G57" i="11" s="1"/>
  <c r="G59" i="11"/>
  <c r="F59" i="11"/>
  <c r="C23" i="6" l="1"/>
  <c r="L192" i="4" l="1"/>
  <c r="M192" i="4"/>
  <c r="N192" i="4"/>
  <c r="K192" i="4"/>
  <c r="P189" i="4"/>
  <c r="O189" i="4"/>
  <c r="F189" i="4"/>
  <c r="G189" i="4"/>
  <c r="H189" i="4"/>
  <c r="I189" i="4"/>
  <c r="J189" i="4"/>
  <c r="E189" i="4"/>
  <c r="L191" i="4"/>
  <c r="M191" i="4"/>
  <c r="N191" i="4"/>
  <c r="K191" i="4"/>
  <c r="P188" i="4"/>
  <c r="O188" i="4"/>
  <c r="F188" i="4"/>
  <c r="G188" i="4"/>
  <c r="H188" i="4"/>
  <c r="I188" i="4"/>
  <c r="J188" i="4"/>
  <c r="E188" i="4"/>
  <c r="P187" i="4"/>
  <c r="O187" i="4"/>
  <c r="L190" i="4"/>
  <c r="M190" i="4"/>
  <c r="N190" i="4"/>
  <c r="K190" i="4"/>
  <c r="F187" i="4"/>
  <c r="G187" i="4"/>
  <c r="H187" i="4"/>
  <c r="I187" i="4"/>
  <c r="J187" i="4"/>
  <c r="E187" i="4"/>
  <c r="E30" i="2"/>
  <c r="D30" i="2" s="1"/>
  <c r="C30" i="6"/>
  <c r="P33" i="6"/>
  <c r="P35" i="6" s="1"/>
  <c r="P31" i="6"/>
  <c r="S40" i="6"/>
  <c r="V40" i="6" s="1"/>
  <c r="X40" i="6" l="1"/>
  <c r="X47" i="6" s="1"/>
  <c r="U40" i="6"/>
  <c r="W40" i="6"/>
  <c r="Y40" i="6"/>
  <c r="Z40" i="6"/>
  <c r="B43" i="6"/>
  <c r="C43" i="6" s="1"/>
  <c r="C22" i="6"/>
  <c r="C19" i="6"/>
  <c r="C18" i="6"/>
  <c r="A10" i="4"/>
  <c r="P183" i="4"/>
  <c r="P184" i="4" s="1"/>
  <c r="O183" i="4"/>
  <c r="O184" i="4" s="1"/>
  <c r="N183" i="4"/>
  <c r="N184" i="4" s="1"/>
  <c r="M183" i="4"/>
  <c r="M184" i="4" s="1"/>
  <c r="L183" i="4"/>
  <c r="L184" i="4" s="1"/>
  <c r="K183" i="4"/>
  <c r="K184" i="4" s="1"/>
  <c r="J183" i="4"/>
  <c r="J184" i="4" s="1"/>
  <c r="I183" i="4"/>
  <c r="I184" i="4" s="1"/>
  <c r="H183" i="4"/>
  <c r="H184" i="4" s="1"/>
  <c r="G183" i="4"/>
  <c r="G184" i="4" s="1"/>
  <c r="F183" i="4"/>
  <c r="F184" i="4" s="1"/>
  <c r="E183" i="4"/>
  <c r="E184" i="4" s="1"/>
  <c r="J26" i="8"/>
  <c r="J27" i="8"/>
  <c r="J28" i="8"/>
  <c r="AB72" i="6"/>
  <c r="AB71" i="6"/>
  <c r="AB70" i="6"/>
  <c r="AB69" i="6"/>
  <c r="AB68" i="6"/>
  <c r="AB67" i="6"/>
  <c r="AB66" i="6"/>
  <c r="AB65" i="6"/>
  <c r="AB64" i="6"/>
  <c r="AB63" i="6"/>
  <c r="AB62" i="6"/>
  <c r="AB61" i="6"/>
  <c r="AB60" i="6"/>
  <c r="AB59" i="6"/>
  <c r="AB58" i="6"/>
  <c r="AB57" i="6"/>
  <c r="AB56" i="6"/>
  <c r="AB55" i="6"/>
  <c r="AB54" i="6"/>
  <c r="AB53" i="6"/>
  <c r="AB52" i="6"/>
  <c r="AB51" i="6"/>
  <c r="AB50" i="6"/>
  <c r="AB49" i="6"/>
  <c r="AB48" i="6"/>
  <c r="AB47" i="6"/>
  <c r="AB46" i="6"/>
  <c r="AB45" i="6"/>
  <c r="AB44" i="6"/>
  <c r="AB43" i="6"/>
  <c r="U38" i="6"/>
  <c r="B15" i="4"/>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B59" i="4" s="1"/>
  <c r="B60" i="4" s="1"/>
  <c r="B61" i="4" s="1"/>
  <c r="B62" i="4" s="1"/>
  <c r="B63" i="4" s="1"/>
  <c r="B64" i="4" s="1"/>
  <c r="B65" i="4" s="1"/>
  <c r="B66" i="4" s="1"/>
  <c r="B67" i="4" s="1"/>
  <c r="B68" i="4" s="1"/>
  <c r="B69" i="4" s="1"/>
  <c r="B70" i="4" s="1"/>
  <c r="B71" i="4" s="1"/>
  <c r="B72" i="4" s="1"/>
  <c r="B73" i="4" s="1"/>
  <c r="B74" i="4" s="1"/>
  <c r="B75" i="4" s="1"/>
  <c r="B76" i="4" s="1"/>
  <c r="B77" i="4" s="1"/>
  <c r="B78" i="4" s="1"/>
  <c r="B79" i="4" s="1"/>
  <c r="B80" i="4" s="1"/>
  <c r="B81" i="4" s="1"/>
  <c r="B82" i="4" s="1"/>
  <c r="B83" i="4" s="1"/>
  <c r="B84" i="4" s="1"/>
  <c r="B85" i="4" s="1"/>
  <c r="B86" i="4" s="1"/>
  <c r="B87" i="4" s="1"/>
  <c r="B88" i="4" s="1"/>
  <c r="B89" i="4" s="1"/>
  <c r="B90" i="4" s="1"/>
  <c r="B91" i="4" s="1"/>
  <c r="B92" i="4" s="1"/>
  <c r="B93" i="4" s="1"/>
  <c r="B94" i="4" s="1"/>
  <c r="B95" i="4" s="1"/>
  <c r="B96" i="4" s="1"/>
  <c r="B97" i="4" s="1"/>
  <c r="B98" i="4" s="1"/>
  <c r="B99" i="4" s="1"/>
  <c r="B100" i="4" s="1"/>
  <c r="B101" i="4" s="1"/>
  <c r="B102" i="4" s="1"/>
  <c r="B103" i="4" s="1"/>
  <c r="B104" i="4" s="1"/>
  <c r="B105" i="4" s="1"/>
  <c r="B106" i="4" s="1"/>
  <c r="B107" i="4" s="1"/>
  <c r="B108" i="4" s="1"/>
  <c r="B109" i="4" s="1"/>
  <c r="B110" i="4" s="1"/>
  <c r="B111" i="4" s="1"/>
  <c r="B112" i="4" s="1"/>
  <c r="B113" i="4" s="1"/>
  <c r="B114" i="4" s="1"/>
  <c r="B115" i="4" s="1"/>
  <c r="B116" i="4" s="1"/>
  <c r="B117" i="4" s="1"/>
  <c r="B118" i="4" s="1"/>
  <c r="B119" i="4" s="1"/>
  <c r="B120" i="4" s="1"/>
  <c r="B121" i="4" s="1"/>
  <c r="B122" i="4" s="1"/>
  <c r="B123" i="4" s="1"/>
  <c r="B124" i="4" s="1"/>
  <c r="B125" i="4" s="1"/>
  <c r="B126" i="4" s="1"/>
  <c r="B127" i="4" s="1"/>
  <c r="B128" i="4" s="1"/>
  <c r="B129" i="4" s="1"/>
  <c r="B130" i="4" s="1"/>
  <c r="B131" i="4" s="1"/>
  <c r="B132" i="4" s="1"/>
  <c r="B133" i="4" s="1"/>
  <c r="B134" i="4" s="1"/>
  <c r="B135" i="4" s="1"/>
  <c r="B136" i="4" s="1"/>
  <c r="B137" i="4" s="1"/>
  <c r="B138" i="4" s="1"/>
  <c r="B139" i="4" s="1"/>
  <c r="B140" i="4" s="1"/>
  <c r="B141" i="4" s="1"/>
  <c r="B142" i="4" s="1"/>
  <c r="B143" i="4" s="1"/>
  <c r="B144" i="4" s="1"/>
  <c r="B145" i="4" s="1"/>
  <c r="B146" i="4" s="1"/>
  <c r="B147" i="4" s="1"/>
  <c r="B148" i="4" s="1"/>
  <c r="B149" i="4" s="1"/>
  <c r="B150" i="4" s="1"/>
  <c r="B151" i="4" s="1"/>
  <c r="B152" i="4" s="1"/>
  <c r="B153" i="4" s="1"/>
  <c r="B154" i="4" s="1"/>
  <c r="B155" i="4" s="1"/>
  <c r="B156" i="4" s="1"/>
  <c r="B157" i="4" s="1"/>
  <c r="B158" i="4" s="1"/>
  <c r="B159" i="4" s="1"/>
  <c r="B160" i="4" s="1"/>
  <c r="B161" i="4" s="1"/>
  <c r="B162" i="4" s="1"/>
  <c r="B163" i="4" s="1"/>
  <c r="B164" i="4" s="1"/>
  <c r="B165" i="4" s="1"/>
  <c r="B166" i="4" s="1"/>
  <c r="B167" i="4" s="1"/>
  <c r="B168" i="4" s="1"/>
  <c r="B169" i="4" s="1"/>
  <c r="B170" i="4" s="1"/>
  <c r="B171" i="4" s="1"/>
  <c r="B172" i="4" s="1"/>
  <c r="B173" i="4" s="1"/>
  <c r="B174" i="4" s="1"/>
  <c r="B175" i="4" s="1"/>
  <c r="B176" i="4" s="1"/>
  <c r="B177" i="4" s="1"/>
  <c r="B178" i="4" s="1"/>
  <c r="B179" i="4" s="1"/>
  <c r="B180" i="4" s="1"/>
  <c r="B181" i="4" s="1"/>
  <c r="D15" i="4"/>
  <c r="D16" i="4" s="1"/>
  <c r="D17" i="4" s="1"/>
  <c r="D18" i="4" s="1"/>
  <c r="D19" i="4" s="1"/>
  <c r="D20" i="4" s="1"/>
  <c r="D21" i="4" s="1"/>
  <c r="D22" i="4" s="1"/>
  <c r="D23" i="4" s="1"/>
  <c r="D24" i="4" s="1"/>
  <c r="D25" i="4" s="1"/>
  <c r="D26" i="4" s="1"/>
  <c r="D27" i="4" s="1"/>
  <c r="D28" i="4" s="1"/>
  <c r="D29" i="4" s="1"/>
  <c r="D30" i="4" s="1"/>
  <c r="D31" i="4" s="1"/>
  <c r="D32" i="4" s="1"/>
  <c r="D33" i="4" s="1"/>
  <c r="D34" i="4" s="1"/>
  <c r="D35" i="4" s="1"/>
  <c r="D36" i="4" s="1"/>
  <c r="D37" i="4" s="1"/>
  <c r="D38" i="4" s="1"/>
  <c r="D39" i="4" s="1"/>
  <c r="D40" i="4" s="1"/>
  <c r="D41" i="4" s="1"/>
  <c r="D42" i="4" s="1"/>
  <c r="D43" i="4" s="1"/>
  <c r="D44" i="4" s="1"/>
  <c r="D45" i="4" s="1"/>
  <c r="D46" i="4" s="1"/>
  <c r="D47" i="4" s="1"/>
  <c r="D48" i="4" s="1"/>
  <c r="D49" i="4" s="1"/>
  <c r="D50" i="4" s="1"/>
  <c r="D51" i="4" s="1"/>
  <c r="D52" i="4" s="1"/>
  <c r="D53" i="4" s="1"/>
  <c r="D54" i="4" s="1"/>
  <c r="D55" i="4" s="1"/>
  <c r="D56" i="4" s="1"/>
  <c r="D57" i="4" s="1"/>
  <c r="D58" i="4" s="1"/>
  <c r="D59" i="4" s="1"/>
  <c r="D60" i="4" s="1"/>
  <c r="D61" i="4" s="1"/>
  <c r="D62" i="4" s="1"/>
  <c r="D63" i="4" s="1"/>
  <c r="D64" i="4" s="1"/>
  <c r="D65" i="4" s="1"/>
  <c r="D66" i="4" s="1"/>
  <c r="D67" i="4" s="1"/>
  <c r="D68" i="4" s="1"/>
  <c r="D69" i="4" s="1"/>
  <c r="D70" i="4" s="1"/>
  <c r="D71" i="4" s="1"/>
  <c r="D72" i="4" s="1"/>
  <c r="D73" i="4" s="1"/>
  <c r="D74" i="4" s="1"/>
  <c r="D75" i="4" s="1"/>
  <c r="D76" i="4" s="1"/>
  <c r="D77" i="4" s="1"/>
  <c r="D78" i="4" s="1"/>
  <c r="D79" i="4" s="1"/>
  <c r="D80" i="4" s="1"/>
  <c r="D81" i="4" s="1"/>
  <c r="D82" i="4" s="1"/>
  <c r="D83" i="4" s="1"/>
  <c r="D84" i="4" s="1"/>
  <c r="D85" i="4" s="1"/>
  <c r="D86" i="4" s="1"/>
  <c r="D87" i="4" s="1"/>
  <c r="D88" i="4" s="1"/>
  <c r="D89" i="4" s="1"/>
  <c r="D90" i="4" s="1"/>
  <c r="D91" i="4" s="1"/>
  <c r="D92" i="4" s="1"/>
  <c r="D93" i="4" s="1"/>
  <c r="D94" i="4" s="1"/>
  <c r="D95" i="4" s="1"/>
  <c r="D96" i="4" s="1"/>
  <c r="D97" i="4" s="1"/>
  <c r="D98" i="4" s="1"/>
  <c r="D99" i="4" s="1"/>
  <c r="D100" i="4" s="1"/>
  <c r="D101" i="4" s="1"/>
  <c r="D102" i="4" s="1"/>
  <c r="D103" i="4" s="1"/>
  <c r="D104" i="4" s="1"/>
  <c r="D105" i="4" s="1"/>
  <c r="D106" i="4" s="1"/>
  <c r="D107" i="4" s="1"/>
  <c r="D108" i="4" s="1"/>
  <c r="D109" i="4" s="1"/>
  <c r="D110" i="4" s="1"/>
  <c r="D111" i="4" s="1"/>
  <c r="D112" i="4" s="1"/>
  <c r="D113" i="4" s="1"/>
  <c r="D114" i="4" s="1"/>
  <c r="D115" i="4" s="1"/>
  <c r="D116" i="4" s="1"/>
  <c r="D117" i="4" s="1"/>
  <c r="D118" i="4" s="1"/>
  <c r="D119" i="4" s="1"/>
  <c r="D120" i="4" s="1"/>
  <c r="D121" i="4" s="1"/>
  <c r="D122" i="4" s="1"/>
  <c r="D123" i="4" s="1"/>
  <c r="D124" i="4" s="1"/>
  <c r="D125" i="4" s="1"/>
  <c r="D126" i="4" s="1"/>
  <c r="D127" i="4" s="1"/>
  <c r="D128" i="4" s="1"/>
  <c r="D129" i="4" s="1"/>
  <c r="D130" i="4" s="1"/>
  <c r="D131" i="4" s="1"/>
  <c r="D132" i="4" s="1"/>
  <c r="D133" i="4" s="1"/>
  <c r="D134" i="4" s="1"/>
  <c r="D135" i="4" s="1"/>
  <c r="D136" i="4" s="1"/>
  <c r="D137" i="4" s="1"/>
  <c r="D138" i="4" s="1"/>
  <c r="D139" i="4" s="1"/>
  <c r="D140" i="4" s="1"/>
  <c r="D141" i="4" s="1"/>
  <c r="D142" i="4" s="1"/>
  <c r="D143" i="4" s="1"/>
  <c r="D144" i="4" s="1"/>
  <c r="D145" i="4" s="1"/>
  <c r="D146" i="4" s="1"/>
  <c r="D147" i="4" s="1"/>
  <c r="D148" i="4" s="1"/>
  <c r="D149" i="4" s="1"/>
  <c r="D150" i="4" s="1"/>
  <c r="D151" i="4" s="1"/>
  <c r="D152" i="4" s="1"/>
  <c r="D153" i="4" s="1"/>
  <c r="D154" i="4" s="1"/>
  <c r="D155" i="4" s="1"/>
  <c r="D156" i="4" s="1"/>
  <c r="D157" i="4" s="1"/>
  <c r="D158" i="4" s="1"/>
  <c r="D159" i="4" s="1"/>
  <c r="D160" i="4" s="1"/>
  <c r="D161" i="4" s="1"/>
  <c r="D162" i="4" s="1"/>
  <c r="D163" i="4" s="1"/>
  <c r="D164" i="4" s="1"/>
  <c r="D165" i="4" s="1"/>
  <c r="D166" i="4" s="1"/>
  <c r="D167" i="4" s="1"/>
  <c r="D168" i="4" s="1"/>
  <c r="D169" i="4" s="1"/>
  <c r="D170" i="4" s="1"/>
  <c r="D171" i="4" s="1"/>
  <c r="D172" i="4" s="1"/>
  <c r="D173" i="4" s="1"/>
  <c r="D174" i="4" s="1"/>
  <c r="D175" i="4" s="1"/>
  <c r="D176" i="4" s="1"/>
  <c r="D177" i="4" s="1"/>
  <c r="D178" i="4" s="1"/>
  <c r="D179" i="4" s="1"/>
  <c r="D180" i="4" s="1"/>
  <c r="D181" i="4" s="1"/>
  <c r="E195" i="4" l="1"/>
  <c r="M185" i="4"/>
  <c r="X70" i="6"/>
  <c r="X65" i="6"/>
  <c r="X54" i="6"/>
  <c r="X62" i="6"/>
  <c r="X43" i="6"/>
  <c r="X57" i="6"/>
  <c r="X69" i="6"/>
  <c r="X61" i="6"/>
  <c r="X50" i="6"/>
  <c r="X66" i="6"/>
  <c r="X58" i="6"/>
  <c r="X46" i="6"/>
  <c r="X53" i="6"/>
  <c r="X49" i="6"/>
  <c r="X45" i="6"/>
  <c r="X72" i="6"/>
  <c r="X68" i="6"/>
  <c r="X64" i="6"/>
  <c r="X60" i="6"/>
  <c r="X56" i="6"/>
  <c r="X52" i="6"/>
  <c r="X48" i="6"/>
  <c r="X44" i="6"/>
  <c r="X71" i="6"/>
  <c r="X67" i="6"/>
  <c r="X63" i="6"/>
  <c r="X59" i="6"/>
  <c r="X55" i="6"/>
  <c r="X51" i="6"/>
  <c r="L33" i="6"/>
  <c r="L35" i="6" s="1"/>
  <c r="W72" i="6"/>
  <c r="W70" i="6"/>
  <c r="W68" i="6"/>
  <c r="W66" i="6"/>
  <c r="W64" i="6"/>
  <c r="W62" i="6"/>
  <c r="W60" i="6"/>
  <c r="W58" i="6"/>
  <c r="W56" i="6"/>
  <c r="W54" i="6"/>
  <c r="W52" i="6"/>
  <c r="W50" i="6"/>
  <c r="W48" i="6"/>
  <c r="W46" i="6"/>
  <c r="W44" i="6"/>
  <c r="W71" i="6"/>
  <c r="W69" i="6"/>
  <c r="W67" i="6"/>
  <c r="W65" i="6"/>
  <c r="W63" i="6"/>
  <c r="W61" i="6"/>
  <c r="W59" i="6"/>
  <c r="W57" i="6"/>
  <c r="W55" i="6"/>
  <c r="W53" i="6"/>
  <c r="W51" i="6"/>
  <c r="W49" i="6"/>
  <c r="W47" i="6"/>
  <c r="W45" i="6"/>
  <c r="W43" i="6"/>
  <c r="Y71" i="6"/>
  <c r="Y69" i="6"/>
  <c r="Y67" i="6"/>
  <c r="Y65" i="6"/>
  <c r="Y63" i="6"/>
  <c r="Y61" i="6"/>
  <c r="Y59" i="6"/>
  <c r="Y57" i="6"/>
  <c r="Y55" i="6"/>
  <c r="Y53" i="6"/>
  <c r="Y51" i="6"/>
  <c r="Y49" i="6"/>
  <c r="Y47" i="6"/>
  <c r="Y45" i="6"/>
  <c r="Y43" i="6"/>
  <c r="Y72" i="6"/>
  <c r="Y70" i="6"/>
  <c r="Y68" i="6"/>
  <c r="Y66" i="6"/>
  <c r="Y64" i="6"/>
  <c r="Y62" i="6"/>
  <c r="Y60" i="6"/>
  <c r="Y58" i="6"/>
  <c r="Y56" i="6"/>
  <c r="Y54" i="6"/>
  <c r="Y52" i="6"/>
  <c r="Y50" i="6"/>
  <c r="Y48" i="6"/>
  <c r="Y46" i="6"/>
  <c r="Y44" i="6"/>
  <c r="V71" i="6"/>
  <c r="V69" i="6"/>
  <c r="V67" i="6"/>
  <c r="V65" i="6"/>
  <c r="V63" i="6"/>
  <c r="V61" i="6"/>
  <c r="V59" i="6"/>
  <c r="V57" i="6"/>
  <c r="V55" i="6"/>
  <c r="V53" i="6"/>
  <c r="V51" i="6"/>
  <c r="V49" i="6"/>
  <c r="V47" i="6"/>
  <c r="V45" i="6"/>
  <c r="V43" i="6"/>
  <c r="V72" i="6"/>
  <c r="V70" i="6"/>
  <c r="V68" i="6"/>
  <c r="V66" i="6"/>
  <c r="V64" i="6"/>
  <c r="V62" i="6"/>
  <c r="V60" i="6"/>
  <c r="V58" i="6"/>
  <c r="V56" i="6"/>
  <c r="V54" i="6"/>
  <c r="V52" i="6"/>
  <c r="V50" i="6"/>
  <c r="V48" i="6"/>
  <c r="V46" i="6"/>
  <c r="V44" i="6"/>
  <c r="Z71" i="6"/>
  <c r="Z69" i="6"/>
  <c r="Z67" i="6"/>
  <c r="Z65" i="6"/>
  <c r="Z63" i="6"/>
  <c r="Z61" i="6"/>
  <c r="Z59" i="6"/>
  <c r="Z57" i="6"/>
  <c r="Z55" i="6"/>
  <c r="Z53" i="6"/>
  <c r="Z51" i="6"/>
  <c r="Z49" i="6"/>
  <c r="Z47" i="6"/>
  <c r="Z45" i="6"/>
  <c r="Z43" i="6"/>
  <c r="Z72" i="6"/>
  <c r="Z70" i="6"/>
  <c r="Z68" i="6"/>
  <c r="Z66" i="6"/>
  <c r="Z64" i="6"/>
  <c r="Z62" i="6"/>
  <c r="Z60" i="6"/>
  <c r="Z58" i="6"/>
  <c r="Z56" i="6"/>
  <c r="Z54" i="6"/>
  <c r="Z52" i="6"/>
  <c r="Z50" i="6"/>
  <c r="Z48" i="6"/>
  <c r="Z46" i="6"/>
  <c r="Z44" i="6"/>
  <c r="U71" i="6"/>
  <c r="U69" i="6"/>
  <c r="U67" i="6"/>
  <c r="U65" i="6"/>
  <c r="U63" i="6"/>
  <c r="U61" i="6"/>
  <c r="U59" i="6"/>
  <c r="U57" i="6"/>
  <c r="U55" i="6"/>
  <c r="U53" i="6"/>
  <c r="U51" i="6"/>
  <c r="U49" i="6"/>
  <c r="U47" i="6"/>
  <c r="U45" i="6"/>
  <c r="U43" i="6"/>
  <c r="U72" i="6"/>
  <c r="U70" i="6"/>
  <c r="U68" i="6"/>
  <c r="U66" i="6"/>
  <c r="U64" i="6"/>
  <c r="U62" i="6"/>
  <c r="U60" i="6"/>
  <c r="U58" i="6"/>
  <c r="U56" i="6"/>
  <c r="U54" i="6"/>
  <c r="U52" i="6"/>
  <c r="U50" i="6"/>
  <c r="U48" i="6"/>
  <c r="U46" i="6"/>
  <c r="U44" i="6"/>
  <c r="J195" i="4"/>
  <c r="F195" i="4"/>
  <c r="B44" i="6"/>
  <c r="C44" i="6" s="1"/>
  <c r="B45" i="6" s="1"/>
  <c r="C45" i="6" s="1"/>
  <c r="B46" i="6" s="1"/>
  <c r="C46" i="6" s="1"/>
  <c r="B47" i="6" s="1"/>
  <c r="C47" i="6" s="1"/>
  <c r="B48" i="6" s="1"/>
  <c r="C48" i="6" s="1"/>
  <c r="B49" i="6" s="1"/>
  <c r="C49" i="6" s="1"/>
  <c r="B50" i="6" s="1"/>
  <c r="C50" i="6" s="1"/>
  <c r="B51" i="6" s="1"/>
  <c r="C51" i="6" s="1"/>
  <c r="B52" i="6" s="1"/>
  <c r="C52" i="6" s="1"/>
  <c r="B53" i="6" s="1"/>
  <c r="C53" i="6" s="1"/>
  <c r="B54" i="6" s="1"/>
  <c r="C54" i="6" s="1"/>
  <c r="B55" i="6" s="1"/>
  <c r="C55" i="6" s="1"/>
  <c r="B56" i="6" s="1"/>
  <c r="C56" i="6" s="1"/>
  <c r="B57" i="6" s="1"/>
  <c r="C57" i="6" s="1"/>
  <c r="B58" i="6" s="1"/>
  <c r="C58" i="6" s="1"/>
  <c r="B59" i="6" s="1"/>
  <c r="C59" i="6" s="1"/>
  <c r="B60" i="6" s="1"/>
  <c r="C60" i="6" s="1"/>
  <c r="B61" i="6" s="1"/>
  <c r="C61" i="6" s="1"/>
  <c r="B62" i="6" s="1"/>
  <c r="C62" i="6" s="1"/>
  <c r="B63" i="6" s="1"/>
  <c r="C63" i="6" s="1"/>
  <c r="B64" i="6" s="1"/>
  <c r="C64" i="6" s="1"/>
  <c r="B65" i="6" s="1"/>
  <c r="C65" i="6" s="1"/>
  <c r="B66" i="6" s="1"/>
  <c r="C66" i="6" s="1"/>
  <c r="B67" i="6" s="1"/>
  <c r="C67" i="6" s="1"/>
  <c r="B68" i="6" s="1"/>
  <c r="C68" i="6" s="1"/>
  <c r="B69" i="6" s="1"/>
  <c r="C69" i="6" s="1"/>
  <c r="B70" i="6" s="1"/>
  <c r="C70" i="6" s="1"/>
  <c r="B71" i="6" s="1"/>
  <c r="C71" i="6" s="1"/>
  <c r="B72" i="6" s="1"/>
  <c r="C72" i="6" s="1"/>
  <c r="I185" i="4" l="1"/>
  <c r="O185" i="4"/>
  <c r="F185" i="4"/>
  <c r="N185" i="4"/>
  <c r="P185" i="4"/>
  <c r="J185" i="4"/>
  <c r="L185" i="4"/>
  <c r="K185" i="4"/>
  <c r="E185" i="4"/>
  <c r="H185" i="4"/>
  <c r="G185" i="4"/>
  <c r="K59" i="6"/>
  <c r="K69" i="6"/>
  <c r="K55" i="6"/>
  <c r="I195" i="4"/>
  <c r="K45" i="6"/>
  <c r="K62" i="6"/>
  <c r="K64" i="6"/>
  <c r="K53" i="6"/>
  <c r="H195" i="4"/>
  <c r="K58" i="6"/>
  <c r="K72" i="6"/>
  <c r="G195" i="4"/>
  <c r="L50" i="6"/>
  <c r="L58" i="6"/>
  <c r="L55" i="6"/>
  <c r="L63" i="6"/>
  <c r="L70" i="6"/>
  <c r="L52" i="6"/>
  <c r="L60" i="6"/>
  <c r="L72" i="6"/>
  <c r="L62" i="6"/>
  <c r="L48" i="6"/>
  <c r="L64" i="6"/>
  <c r="L43" i="6"/>
  <c r="L54" i="6"/>
  <c r="L49" i="6"/>
  <c r="L68" i="6"/>
  <c r="L46" i="6"/>
  <c r="L65" i="6"/>
  <c r="L44" i="6"/>
  <c r="L47" i="6"/>
  <c r="L66" i="6"/>
  <c r="L51" i="6"/>
  <c r="L53" i="6"/>
  <c r="L67" i="6"/>
  <c r="L57" i="6"/>
  <c r="L69" i="6"/>
  <c r="L56" i="6"/>
  <c r="L61" i="6"/>
  <c r="L71" i="6"/>
  <c r="L45" i="6"/>
  <c r="L59" i="6"/>
  <c r="Q72" i="6"/>
  <c r="Q47" i="6"/>
  <c r="Q66" i="6"/>
  <c r="Q44" i="6"/>
  <c r="Q64" i="6"/>
  <c r="Q43" i="6"/>
  <c r="Q50" i="6"/>
  <c r="Q58" i="6"/>
  <c r="Q53" i="6"/>
  <c r="Q57" i="6"/>
  <c r="Q65" i="6"/>
  <c r="Q48" i="6"/>
  <c r="Q63" i="6"/>
  <c r="Q56" i="6"/>
  <c r="Q71" i="6"/>
  <c r="Q54" i="6"/>
  <c r="Q62" i="6"/>
  <c r="Q49" i="6"/>
  <c r="Q68" i="6"/>
  <c r="Q70" i="6"/>
  <c r="Q46" i="6"/>
  <c r="Q55" i="6"/>
  <c r="Q69" i="6"/>
  <c r="Q45" i="6"/>
  <c r="Q52" i="6"/>
  <c r="Q61" i="6"/>
  <c r="Q59" i="6"/>
  <c r="Q60" i="6"/>
  <c r="Q51" i="6"/>
  <c r="Q67" i="6"/>
  <c r="K52" i="6"/>
  <c r="K48" i="6"/>
  <c r="K46" i="6"/>
  <c r="K71" i="6"/>
  <c r="K66" i="6"/>
  <c r="K68" i="6"/>
  <c r="K43" i="6"/>
  <c r="K65" i="6"/>
  <c r="K61" i="6"/>
  <c r="K70" i="6"/>
  <c r="K57" i="6"/>
  <c r="K47" i="6"/>
  <c r="K60" i="6"/>
  <c r="K67" i="6"/>
  <c r="K50" i="6"/>
  <c r="K49" i="6"/>
  <c r="K54" i="6"/>
  <c r="K56" i="6"/>
  <c r="K44" i="6"/>
  <c r="K63" i="6"/>
  <c r="K51" i="6"/>
  <c r="P58" i="6" l="1"/>
  <c r="O60" i="6"/>
  <c r="O46" i="6"/>
  <c r="O47" i="6"/>
  <c r="O61" i="6"/>
  <c r="O53" i="6"/>
  <c r="O54" i="6"/>
  <c r="O68" i="6"/>
  <c r="O65" i="6"/>
  <c r="O59" i="6"/>
  <c r="O55" i="6"/>
  <c r="O66" i="6"/>
  <c r="P59" i="6"/>
  <c r="P65" i="6"/>
  <c r="P52" i="6"/>
  <c r="P50" i="6"/>
  <c r="P66" i="6"/>
  <c r="P60" i="6"/>
  <c r="P56" i="6"/>
  <c r="P69" i="6"/>
  <c r="P46" i="6"/>
  <c r="P57" i="6"/>
  <c r="P64" i="6"/>
  <c r="P63" i="6"/>
  <c r="P44" i="6"/>
  <c r="P54" i="6"/>
  <c r="P71" i="6"/>
  <c r="P70" i="6"/>
  <c r="P67" i="6"/>
  <c r="P45" i="6"/>
  <c r="P61" i="6"/>
  <c r="P48" i="6"/>
  <c r="P47" i="6"/>
  <c r="P55" i="6"/>
  <c r="P51" i="6"/>
  <c r="P62" i="6"/>
  <c r="P68" i="6"/>
  <c r="P49" i="6"/>
  <c r="P53" i="6"/>
  <c r="P72" i="6"/>
  <c r="P43" i="6"/>
  <c r="O64" i="6"/>
  <c r="O44" i="6"/>
  <c r="O69" i="6"/>
  <c r="R69" i="6" s="1"/>
  <c r="O45" i="6"/>
  <c r="O57" i="6"/>
  <c r="R57" i="6" s="1"/>
  <c r="O62" i="6"/>
  <c r="O52" i="6"/>
  <c r="O50" i="6"/>
  <c r="O51" i="6"/>
  <c r="O58" i="6"/>
  <c r="O56" i="6"/>
  <c r="O71" i="6"/>
  <c r="O67" i="6"/>
  <c r="O43" i="6"/>
  <c r="O63" i="6"/>
  <c r="O48" i="6"/>
  <c r="O72" i="6"/>
  <c r="O70" i="6"/>
  <c r="O49" i="6"/>
  <c r="M46" i="6"/>
  <c r="M63" i="6"/>
  <c r="M44" i="6"/>
  <c r="N44" i="6" s="1"/>
  <c r="M59" i="6"/>
  <c r="M47" i="6"/>
  <c r="M54" i="6"/>
  <c r="M62" i="6"/>
  <c r="M51" i="6"/>
  <c r="M60" i="6"/>
  <c r="M53" i="6"/>
  <c r="M66" i="6"/>
  <c r="M67" i="6"/>
  <c r="M55" i="6"/>
  <c r="N55" i="6" s="1"/>
  <c r="M70" i="6"/>
  <c r="N70" i="6" s="1"/>
  <c r="M61" i="6"/>
  <c r="M49" i="6"/>
  <c r="M68" i="6"/>
  <c r="M72" i="6"/>
  <c r="M52" i="6"/>
  <c r="M69" i="6"/>
  <c r="M64" i="6"/>
  <c r="M48" i="6"/>
  <c r="M43" i="6"/>
  <c r="M57" i="6"/>
  <c r="M65" i="6"/>
  <c r="M56" i="6"/>
  <c r="M58" i="6"/>
  <c r="M71" i="6"/>
  <c r="M45" i="6"/>
  <c r="M50" i="6"/>
  <c r="R60" i="6" l="1"/>
  <c r="R46" i="6"/>
  <c r="R54" i="6"/>
  <c r="R65" i="6"/>
  <c r="R55" i="6"/>
  <c r="S55" i="6" s="1"/>
  <c r="T55" i="6" s="1"/>
  <c r="R66" i="6"/>
  <c r="R53" i="6"/>
  <c r="R61" i="6"/>
  <c r="R47" i="6"/>
  <c r="AA53" i="6"/>
  <c r="AA45" i="6"/>
  <c r="R45" i="6"/>
  <c r="R68" i="6"/>
  <c r="R59" i="6"/>
  <c r="R44" i="6"/>
  <c r="S44" i="6" s="1"/>
  <c r="T44" i="6" s="1"/>
  <c r="R64" i="6"/>
  <c r="AA57" i="6"/>
  <c r="AA69" i="6"/>
  <c r="R51" i="6"/>
  <c r="AA63" i="6"/>
  <c r="N71" i="6"/>
  <c r="N49" i="6"/>
  <c r="R63" i="6"/>
  <c r="N66" i="6"/>
  <c r="AA56" i="6"/>
  <c r="AA49" i="6"/>
  <c r="AA54" i="6"/>
  <c r="R52" i="6"/>
  <c r="N48" i="6"/>
  <c r="N63" i="6"/>
  <c r="R56" i="6"/>
  <c r="AA48" i="6"/>
  <c r="AA52" i="6"/>
  <c r="R49" i="6"/>
  <c r="S49" i="6" s="1"/>
  <c r="T49" i="6" s="1"/>
  <c r="N50" i="6"/>
  <c r="N56" i="6"/>
  <c r="N54" i="6"/>
  <c r="R58" i="6"/>
  <c r="AA43" i="6"/>
  <c r="L32" i="6" s="1"/>
  <c r="L34" i="6" s="1"/>
  <c r="AA51" i="6"/>
  <c r="AA67" i="6"/>
  <c r="N67" i="6"/>
  <c r="N59" i="6"/>
  <c r="R48" i="6"/>
  <c r="AA61" i="6"/>
  <c r="N46" i="6"/>
  <c r="S46" i="6" s="1"/>
  <c r="R71" i="6"/>
  <c r="R72" i="6"/>
  <c r="R67" i="6"/>
  <c r="N65" i="6"/>
  <c r="AA59" i="6"/>
  <c r="R62" i="6"/>
  <c r="R70" i="6"/>
  <c r="S70" i="6" s="1"/>
  <c r="N47" i="6"/>
  <c r="R50" i="6"/>
  <c r="N52" i="6"/>
  <c r="AA60" i="6"/>
  <c r="R43" i="6"/>
  <c r="AA68" i="6"/>
  <c r="N43" i="6"/>
  <c r="AA66" i="6"/>
  <c r="AA50" i="6"/>
  <c r="N51" i="6"/>
  <c r="N61" i="6"/>
  <c r="AA46" i="6"/>
  <c r="AA47" i="6"/>
  <c r="N68" i="6"/>
  <c r="AA71" i="6"/>
  <c r="N64" i="6"/>
  <c r="AA64" i="6"/>
  <c r="N60" i="6"/>
  <c r="AA65" i="6"/>
  <c r="N62" i="6"/>
  <c r="AA44" i="6"/>
  <c r="N57" i="6"/>
  <c r="S57" i="6" s="1"/>
  <c r="T57" i="6" s="1"/>
  <c r="N69" i="6"/>
  <c r="S69" i="6" s="1"/>
  <c r="AC69" i="6" s="1"/>
  <c r="N45" i="6"/>
  <c r="AA55" i="6"/>
  <c r="N72" i="6"/>
  <c r="AA70" i="6"/>
  <c r="N53" i="6"/>
  <c r="AA72" i="6"/>
  <c r="N58" i="6"/>
  <c r="AA58" i="6"/>
  <c r="AA62" i="6"/>
  <c r="T63" i="6"/>
  <c r="T71" i="6"/>
  <c r="T72" i="6"/>
  <c r="T67" i="6"/>
  <c r="T66" i="6"/>
  <c r="T69" i="6"/>
  <c r="S60" i="6" l="1"/>
  <c r="AC60" i="6" s="1"/>
  <c r="S53" i="6"/>
  <c r="T53" i="6" s="1"/>
  <c r="S54" i="6"/>
  <c r="T54" i="6" s="1"/>
  <c r="S59" i="6"/>
  <c r="AC59" i="6" s="1"/>
  <c r="S66" i="6"/>
  <c r="AC66" i="6" s="1"/>
  <c r="S61" i="6"/>
  <c r="AC61" i="6" s="1"/>
  <c r="AC49" i="6"/>
  <c r="S65" i="6"/>
  <c r="AC65" i="6" s="1"/>
  <c r="S47" i="6"/>
  <c r="AC47" i="6" s="1"/>
  <c r="S68" i="6"/>
  <c r="AC68" i="6" s="1"/>
  <c r="S45" i="6"/>
  <c r="S71" i="6"/>
  <c r="AC71" i="6" s="1"/>
  <c r="S64" i="6"/>
  <c r="T64" i="6" s="1"/>
  <c r="S51" i="6"/>
  <c r="S67" i="6"/>
  <c r="AC67" i="6" s="1"/>
  <c r="S63" i="6"/>
  <c r="AC63" i="6" s="1"/>
  <c r="S48" i="6"/>
  <c r="AC48" i="6" s="1"/>
  <c r="S52" i="6"/>
  <c r="AC52" i="6" s="1"/>
  <c r="S72" i="6"/>
  <c r="AC72" i="6" s="1"/>
  <c r="S56" i="6"/>
  <c r="S50" i="6"/>
  <c r="AC50" i="6" s="1"/>
  <c r="S58" i="6"/>
  <c r="T58" i="6" s="1"/>
  <c r="S62" i="6"/>
  <c r="S43" i="6"/>
  <c r="AC44" i="6"/>
  <c r="AC57" i="6"/>
  <c r="AC55" i="6"/>
  <c r="L31" i="6"/>
  <c r="P32" i="6" s="1"/>
  <c r="L36" i="6"/>
  <c r="T65" i="6"/>
  <c r="T70" i="6"/>
  <c r="AC70" i="6"/>
  <c r="T68" i="6"/>
  <c r="T46" i="6"/>
  <c r="AC46" i="6"/>
  <c r="T60" i="6" l="1"/>
  <c r="T59" i="6"/>
  <c r="AC53" i="6"/>
  <c r="AC54" i="6"/>
  <c r="T50" i="6"/>
  <c r="T61" i="6"/>
  <c r="AC51" i="6"/>
  <c r="T51" i="6"/>
  <c r="T47" i="6"/>
  <c r="T48" i="6"/>
  <c r="T52" i="6"/>
  <c r="AC43" i="6"/>
  <c r="T43" i="6"/>
  <c r="AC56" i="6"/>
  <c r="T56" i="6"/>
  <c r="AC62" i="6"/>
  <c r="T62" i="6"/>
  <c r="AC45" i="6"/>
  <c r="T45" i="6"/>
  <c r="AC64" i="6"/>
  <c r="AC58" i="6"/>
</calcChain>
</file>

<file path=xl/comments1.xml><?xml version="1.0" encoding="utf-8"?>
<comments xmlns="http://schemas.openxmlformats.org/spreadsheetml/2006/main">
  <authors>
    <author>pjdefaz2</author>
  </authors>
  <commentList>
    <comment ref="C27" authorId="0">
      <text>
        <r>
          <rPr>
            <sz val="9"/>
            <color indexed="81"/>
            <rFont val="Tahoma"/>
            <family val="2"/>
          </rPr>
          <t>Resources connected to the Imperial Valley substation, Drew Substation, Ocotillo Substation or ECO substation, or as otherwise determined by the CAISO.</t>
        </r>
      </text>
    </comment>
  </commentList>
</comments>
</file>

<file path=xl/comments2.xml><?xml version="1.0" encoding="utf-8"?>
<comments xmlns="http://schemas.openxmlformats.org/spreadsheetml/2006/main">
  <authors>
    <author xml:space="preserve"> </author>
    <author>Sean Simon</author>
  </authors>
  <commentList>
    <comment ref="M7" authorId="0">
      <text>
        <r>
          <rPr>
            <b/>
            <sz val="8"/>
            <color indexed="81"/>
            <rFont val="Tahoma"/>
            <family val="2"/>
          </rPr>
          <t>Very High</t>
        </r>
      </text>
    </comment>
    <comment ref="P7" authorId="1">
      <text>
        <r>
          <rPr>
            <b/>
            <sz val="8"/>
            <color indexed="81"/>
            <rFont val="Tahoma"/>
            <family val="2"/>
          </rPr>
          <t>Low</t>
        </r>
      </text>
    </comment>
    <comment ref="E22" authorId="0">
      <text>
        <r>
          <rPr>
            <b/>
            <sz val="8"/>
            <color indexed="81"/>
            <rFont val="Tahoma"/>
            <family val="2"/>
          </rPr>
          <t xml:space="preserve"> COD: Commercial Online Date</t>
        </r>
        <r>
          <rPr>
            <sz val="8"/>
            <color indexed="81"/>
            <rFont val="Tahoma"/>
            <family val="2"/>
          </rPr>
          <t xml:space="preserve">
</t>
        </r>
      </text>
    </comment>
    <comment ref="G28" authorId="0">
      <text>
        <r>
          <rPr>
            <b/>
            <sz val="8"/>
            <color indexed="81"/>
            <rFont val="Tahoma"/>
            <family val="2"/>
          </rPr>
          <t>Independent Evaluator</t>
        </r>
      </text>
    </comment>
  </commentList>
</comments>
</file>

<file path=xl/sharedStrings.xml><?xml version="1.0" encoding="utf-8"?>
<sst xmlns="http://schemas.openxmlformats.org/spreadsheetml/2006/main" count="2586" uniqueCount="320">
  <si>
    <t>Delivery Profile</t>
  </si>
  <si>
    <t>Eligible Renewable Resources</t>
  </si>
  <si>
    <t>Instructions:</t>
  </si>
  <si>
    <t>Weekday</t>
  </si>
  <si>
    <t>Hour Beginning</t>
  </si>
  <si>
    <t>Hour
of
Day</t>
  </si>
  <si>
    <t>Hour
of
Week</t>
  </si>
  <si>
    <t>January</t>
  </si>
  <si>
    <t>February</t>
  </si>
  <si>
    <t>March</t>
  </si>
  <si>
    <t>April</t>
  </si>
  <si>
    <t>May</t>
  </si>
  <si>
    <t>June</t>
  </si>
  <si>
    <t>July</t>
  </si>
  <si>
    <t>August</t>
  </si>
  <si>
    <t>September</t>
  </si>
  <si>
    <t>October</t>
  </si>
  <si>
    <t>November</t>
  </si>
  <si>
    <t>December</t>
  </si>
  <si>
    <t>Monday</t>
  </si>
  <si>
    <t>Tuesday</t>
  </si>
  <si>
    <t>Wednesday</t>
  </si>
  <si>
    <t>Thursday</t>
  </si>
  <si>
    <t>Friday</t>
  </si>
  <si>
    <t>Saturday</t>
  </si>
  <si>
    <t>Sunday</t>
  </si>
  <si>
    <t>% of annual delivery in month:</t>
  </si>
  <si>
    <t>S Off-Peak</t>
  </si>
  <si>
    <t>S Semi-Peak</t>
  </si>
  <si>
    <t>S On-Peak</t>
  </si>
  <si>
    <t>W Off-Peak</t>
  </si>
  <si>
    <t>W Semi-Peak</t>
  </si>
  <si>
    <t>W On-Peak</t>
  </si>
  <si>
    <t>WINTER</t>
  </si>
  <si>
    <t>SUMMER</t>
  </si>
  <si>
    <t>Basic Bid Information</t>
  </si>
  <si>
    <t>Company Information</t>
  </si>
  <si>
    <t>Company Representative</t>
  </si>
  <si>
    <t>Company Name Submitting Offer:</t>
  </si>
  <si>
    <t>Primary Contact</t>
  </si>
  <si>
    <t>Secondary Contact</t>
  </si>
  <si>
    <t>Company Name on Potential Contract:</t>
  </si>
  <si>
    <t>Contact Name:</t>
  </si>
  <si>
    <t>Company Address:</t>
  </si>
  <si>
    <t>Contact Title:</t>
  </si>
  <si>
    <t>Office Number:</t>
  </si>
  <si>
    <t>Cell Number:</t>
  </si>
  <si>
    <t>Email:</t>
  </si>
  <si>
    <t>Project Name:</t>
  </si>
  <si>
    <t>Project Letter:</t>
  </si>
  <si>
    <t>Technology/Fuel:</t>
  </si>
  <si>
    <t>Solar Thermal</t>
  </si>
  <si>
    <t>Resource origin:</t>
  </si>
  <si>
    <t>New Facility</t>
  </si>
  <si>
    <t>Resource Location:</t>
  </si>
  <si>
    <t>Proposed CAISO Delivery Point:</t>
  </si>
  <si>
    <t>Facility Nameplate Capacity:</t>
  </si>
  <si>
    <t>MW</t>
  </si>
  <si>
    <t>Net Contract Capacity:</t>
  </si>
  <si>
    <t>Page 1 of 2</t>
  </si>
  <si>
    <t>Pricing Form</t>
  </si>
  <si>
    <t>Potential costs excluded from the bid price:</t>
  </si>
  <si>
    <t>Optional Dispatch-down Provision</t>
  </si>
  <si>
    <t>1.</t>
  </si>
  <si>
    <t>Disregard cells which are blacked out.</t>
  </si>
  <si>
    <t>(Note:  The ability to dispatch-down is optional, not required.)</t>
  </si>
  <si>
    <t>2.</t>
  </si>
  <si>
    <t>Deliveries should be net of degradation.</t>
  </si>
  <si>
    <t>3.</t>
  </si>
  <si>
    <t>Annual hours facility may be dispatched-down:</t>
  </si>
  <si>
    <t>Hours</t>
  </si>
  <si>
    <t>4.</t>
  </si>
  <si>
    <t>Create additional copies of this spreadsheet to propose additional pricing options for the same project.</t>
  </si>
  <si>
    <t>Amount of Curtailable Capacity:</t>
  </si>
  <si>
    <t>Unit Cost per Curtailment:</t>
  </si>
  <si>
    <t>per MWH curtailed</t>
  </si>
  <si>
    <t>Ramp-down rate (MW per minute or hour):</t>
  </si>
  <si>
    <t>Indicate per min. or per hr.</t>
  </si>
  <si>
    <t>Minimum up time (minutes or hours):</t>
  </si>
  <si>
    <t>Indicate min. or hrs.</t>
  </si>
  <si>
    <t>Pricing Assumptions</t>
  </si>
  <si>
    <t>Other conditions which would change pricing:</t>
  </si>
  <si>
    <t>Minimum down time (minutes or hours):</t>
  </si>
  <si>
    <t xml:space="preserve">Operating range (MW net): </t>
  </si>
  <si>
    <t>MW minimum</t>
  </si>
  <si>
    <t>MW maximum</t>
  </si>
  <si>
    <t>Offer Type:</t>
  </si>
  <si>
    <t>PPA Term:</t>
  </si>
  <si>
    <t>Required Subsidies/Tax Benefits:</t>
  </si>
  <si>
    <t>None required.</t>
  </si>
  <si>
    <t>PTC</t>
  </si>
  <si>
    <t>ITC</t>
  </si>
  <si>
    <t>SB90</t>
  </si>
  <si>
    <t>Other.  List all:</t>
  </si>
  <si>
    <t>Product Type*:</t>
  </si>
  <si>
    <t>Unit Firm Type**:</t>
  </si>
  <si>
    <t>*If the Renewable Energy Source is solar or wind, product type must be "As-Available".</t>
  </si>
  <si>
    <t>**If the Product Type is "As-Available", Unit Firm Type must be "N/A".</t>
  </si>
  <si>
    <r>
      <t xml:space="preserve">Indicate the type of pricing desired via the green drop down box below.
</t>
    </r>
    <r>
      <rPr>
        <sz val="10"/>
        <rFont val="Garamond"/>
        <family val="1"/>
      </rPr>
      <t xml:space="preserve">(a) Flat Pricing
(b) TOD Pricing
</t>
    </r>
  </si>
  <si>
    <t>TOD Pricing</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</si>
  <si>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</si>
  <si>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</si>
  <si>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</si>
  <si>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</si>
  <si>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</si>
  <si>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</si>
  <si>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</si>
  <si>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</si>
  <si>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</si>
  <si>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</si>
  <si>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</si>
  <si>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</si>
  <si>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</si>
  <si>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</si>
  <si>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</si>
  <si>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</si>
  <si>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</si>
  <si>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</si>
  <si>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</si>
  <si>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</si>
  <si>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</si>
  <si>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</si>
  <si>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</si>
  <si>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</si>
  <si>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</si>
  <si>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</si>
  <si>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</si>
  <si>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Contract Year</t>
  </si>
  <si>
    <t>Start Date</t>
  </si>
  <si>
    <t>Stop Date</t>
  </si>
  <si>
    <t>Energy
Price ($/MWh)</t>
  </si>
  <si>
    <t>Capacity Price
($/kW-yr)</t>
  </si>
  <si>
    <t>Guaranteed Annual Delivery (MWH)</t>
  </si>
  <si>
    <t>Estimated Annual Delivery (MWH)</t>
  </si>
  <si>
    <t>Summer On-Peak</t>
  </si>
  <si>
    <t>Summer Semi-Peak</t>
  </si>
  <si>
    <t>Summer Off-Peak</t>
  </si>
  <si>
    <t>Summer Total</t>
  </si>
  <si>
    <t>Winter On-Peak</t>
  </si>
  <si>
    <t>Winter Semi-Peak</t>
  </si>
  <si>
    <t>Winter Off-Peak</t>
  </si>
  <si>
    <t>Winter Total</t>
  </si>
  <si>
    <t>Grand Total</t>
  </si>
  <si>
    <t>Capacity Factor</t>
  </si>
  <si>
    <t>Summer
On-Peak</t>
  </si>
  <si>
    <t>Summer
Off-Peak</t>
  </si>
  <si>
    <t>Winter
On-Peak</t>
  </si>
  <si>
    <t>Winter
Semi-Peak</t>
  </si>
  <si>
    <t>Winter
Off-Peak</t>
  </si>
  <si>
    <t>Total
Annual Energy Cost</t>
  </si>
  <si>
    <t>Total Annual Capacity Cost</t>
  </si>
  <si>
    <t>All-In Unit Cost</t>
  </si>
  <si>
    <t>TECH COMBO</t>
  </si>
  <si>
    <t>Wind</t>
  </si>
  <si>
    <t>Solar PV</t>
  </si>
  <si>
    <t>Biomass</t>
  </si>
  <si>
    <t>Geothermal</t>
  </si>
  <si>
    <t>Biogas/Landfill Gas</t>
  </si>
  <si>
    <t>Hybrid</t>
  </si>
  <si>
    <t>RESORG COMBO</t>
  </si>
  <si>
    <t>Repower</t>
  </si>
  <si>
    <t>Upgrade</t>
  </si>
  <si>
    <t>Extension of existing agreement</t>
  </si>
  <si>
    <t>Total Factors in Typical Week:</t>
  </si>
  <si>
    <t>Generation Profile (Dispatchable Units Only)</t>
  </si>
  <si>
    <t>Plant Description:</t>
  </si>
  <si>
    <t>Plant Start Profile</t>
  </si>
  <si>
    <t>Dispatch Profile</t>
  </si>
  <si>
    <t>Plant Starts Available to SDG&amp;E</t>
  </si>
  <si>
    <t>Cost for Each Plant Start</t>
  </si>
  <si>
    <t>Start Fuel MMBTU</t>
  </si>
  <si>
    <t>List the number of starts and startup costs for your plant.</t>
  </si>
  <si>
    <t>Also list the MMBTU associated with the startup cost of your plant if you are burning natural gas.</t>
  </si>
  <si>
    <t>Please Answer the Following Dispatch Information:</t>
  </si>
  <si>
    <t>Will your plant be supplemented with Natural Gas or other fossil fuel?</t>
  </si>
  <si>
    <t>Not Applicable (N/A)</t>
  </si>
  <si>
    <t>Yes, No or Not Applicable (N/A)</t>
  </si>
  <si>
    <t>What percentage of your fuel costs will be fixed or variable?</t>
  </si>
  <si>
    <t>Fixed</t>
  </si>
  <si>
    <t>Variable</t>
  </si>
  <si>
    <t>What percentage of your O&amp;M will be fixed or variable?</t>
  </si>
  <si>
    <t>What percentage of your start costs will be fixed or variable?</t>
  </si>
  <si>
    <t>What is your dispatch rate to maximum capacity (e.g. 1 minutes, 1 hour, 1 day)?</t>
  </si>
  <si>
    <t>Minutes</t>
  </si>
  <si>
    <t>What is your COLD start ramp-up rate (MW per minute, hour)?</t>
  </si>
  <si>
    <t>6a.  What is your WARM start ramp-up rate (MW per minute, hour)?</t>
  </si>
  <si>
    <t>6b.  What is your HOT start ramp-up rate (MW per minute, hour)?</t>
  </si>
  <si>
    <t>What is your ramp-down rate (MW per minute, hour)?</t>
  </si>
  <si>
    <t>What is your minimum up and minimum down times (e.g. minutes, hours)?</t>
  </si>
  <si>
    <t>Min Up</t>
  </si>
  <si>
    <t>Min Down</t>
  </si>
  <si>
    <t>What are your operating ranges MW (minimum and maximum)?</t>
  </si>
  <si>
    <t>MW Minimum</t>
  </si>
  <si>
    <t>MW Maximum</t>
  </si>
  <si>
    <t>What is your expected schedule maintenance outage rate?</t>
  </si>
  <si>
    <t>% Hours/Year</t>
  </si>
  <si>
    <t>What is your expected forced outage rate?</t>
  </si>
  <si>
    <t>What are your expected run hours?</t>
  </si>
  <si>
    <t>Hours/Year</t>
  </si>
  <si>
    <t>Describe any seasonal variations in your available MWH deliveries.</t>
  </si>
  <si>
    <t>Bidder Notes:</t>
  </si>
  <si>
    <t>Interconnection Class:</t>
  </si>
  <si>
    <t>Guaranteed Commercial Operation Date:</t>
  </si>
  <si>
    <t>PPA</t>
  </si>
  <si>
    <t>Annual TOD Delivery Breakdown:</t>
  </si>
  <si>
    <t>years</t>
  </si>
  <si>
    <t>Company is Women/Minority/Disabled Veteran owned Business Enterprise as per CPUC General Order 156?</t>
  </si>
  <si>
    <t>Net Contract Capacity (MW)</t>
  </si>
  <si>
    <t>GENERATION AS PERCENT OF NAMEPLATE CAPACITY (%)</t>
  </si>
  <si>
    <t>years from Guaranteed COD, above</t>
  </si>
  <si>
    <t>Interconnection Point (Or Point of Entry Into California):</t>
  </si>
  <si>
    <t>Nearest 230 kV Substation:</t>
  </si>
  <si>
    <t>(AB)</t>
  </si>
  <si>
    <t>(AC)</t>
  </si>
  <si>
    <t>Forecast Index Price ($/MWh)</t>
  </si>
  <si>
    <t>Fixed Energy Price ($/MWh)</t>
  </si>
  <si>
    <t>TOD Multipliers</t>
  </si>
  <si>
    <t>TOTAL NOMINAL COST:</t>
  </si>
  <si>
    <t>TOTAL DISCOUNTED COST:</t>
  </si>
  <si>
    <t>LEVELIZED ANNUAL COST:</t>
  </si>
  <si>
    <t>LEVELIZED CONTRACT COST:</t>
  </si>
  <si>
    <t>per MWh</t>
  </si>
  <si>
    <t>(Check all Applicable)</t>
  </si>
  <si>
    <t>Pricing Option Description</t>
  </si>
  <si>
    <t>LEVELIZED ANNUAL DELIVERIES (MWh):</t>
  </si>
  <si>
    <t>TOTAL DISCOUNTED DELIVERIES (MWh):</t>
  </si>
  <si>
    <t>DEVELOPMENT SECURITY:</t>
  </si>
  <si>
    <t>DELIVERY SECURITY:</t>
  </si>
  <si>
    <t>Balancing Authority (and Transmission Operator):</t>
  </si>
  <si>
    <t>Balancing &amp; TO:</t>
  </si>
  <si>
    <t>Resource Adequacy Type:</t>
  </si>
  <si>
    <r>
      <t xml:space="preserve">
</t>
    </r>
    <r>
      <rPr>
        <b/>
        <sz val="10"/>
        <rFont val="Garamond"/>
        <family val="1"/>
      </rPr>
      <t xml:space="preserve">TIME-OF-DAY DELIVERIES
</t>
    </r>
    <r>
      <rPr>
        <sz val="10"/>
        <rFont val="Garamond"/>
        <family val="1"/>
      </rPr>
      <t>Columns (I) through (R) will prorate data from Column (H) by the generation shape from the &lt;Typical Profile&gt; tab.</t>
    </r>
  </si>
  <si>
    <t>Capacity pricing is only available to unit firm projects.</t>
  </si>
  <si>
    <t>Technology:</t>
  </si>
  <si>
    <t>**If the Unit Firm Type is "Dispatchable", please fill out the DISPATCH tab of this workbook.</t>
  </si>
  <si>
    <t>If your project is designated as "Dispatchable" on the "PRICING" worksheet cell C32, respond to the questions below.  Otherwise, please leave this section blank.</t>
  </si>
  <si>
    <t>Populate the table below with the hourly capacity factor from the project.  Hourly capacity factor should be the ratio of expected generation in the hour to project nameplate capacity in AC as reported on the "PROJECT INFORMATION" worksheet, cell D29.</t>
  </si>
  <si>
    <t>Energy Only</t>
  </si>
  <si>
    <t>Local FCDS</t>
  </si>
  <si>
    <t>IV FCDS</t>
  </si>
  <si>
    <t>System FCDS</t>
  </si>
  <si>
    <t>2 pm - 9pm wkdays</t>
  </si>
  <si>
    <t>6am -10pm wkdays excluding peak</t>
  </si>
  <si>
    <t>all other wkday hours plus weekends</t>
  </si>
  <si>
    <t>5 pm -9 pm wkdays</t>
  </si>
  <si>
    <t>July - October</t>
  </si>
  <si>
    <t>November - June</t>
  </si>
  <si>
    <t>Applicable TOD Factor</t>
  </si>
  <si>
    <t>EXPECTED NET CAPACITY FACTOR (%)</t>
  </si>
  <si>
    <t>Off-Peak</t>
  </si>
  <si>
    <t>Semi-Peak</t>
  </si>
  <si>
    <t>Peak</t>
  </si>
  <si>
    <t>off-Peak</t>
  </si>
  <si>
    <t>Yearly</t>
  </si>
  <si>
    <t>2013 RPS Solicitation</t>
  </si>
  <si>
    <t>SDG&amp;E Greater IV?:</t>
  </si>
  <si>
    <t xml:space="preserve">State: </t>
  </si>
  <si>
    <t>Zip Code:</t>
  </si>
  <si>
    <t>Interconnection Status</t>
  </si>
  <si>
    <t>Interconnection construction complete</t>
  </si>
  <si>
    <t>Facilities or Phase II study in hand</t>
  </si>
  <si>
    <t>Interconnection agreement signed</t>
  </si>
  <si>
    <t>Interconnection agreement signed and filed with FERC</t>
  </si>
  <si>
    <t>Interconnection construction in progress</t>
  </si>
  <si>
    <t>&lt;select one&gt;</t>
  </si>
  <si>
    <t>Technology</t>
  </si>
  <si>
    <t>Project Viability Calculator</t>
  </si>
  <si>
    <t>Category and Criteria Weighting</t>
  </si>
  <si>
    <t>Criteria Ranking</t>
  </si>
  <si>
    <t xml:space="preserve">Priority </t>
  </si>
  <si>
    <t>VH</t>
  </si>
  <si>
    <t>H</t>
  </si>
  <si>
    <t>M</t>
  </si>
  <si>
    <t>L</t>
  </si>
  <si>
    <t>Category</t>
  </si>
  <si>
    <t>Criteria</t>
  </si>
  <si>
    <t>Weight</t>
  </si>
  <si>
    <t>Company / Development Team</t>
  </si>
  <si>
    <t>Project Development Experience</t>
  </si>
  <si>
    <t>Ownership / O&amp;M Experience</t>
  </si>
  <si>
    <t>Category Weight</t>
  </si>
  <si>
    <t>Technical Feasibility</t>
  </si>
  <si>
    <t>Resource Quality</t>
  </si>
  <si>
    <t>Manufacturing Supply Chain</t>
  </si>
  <si>
    <t>Development Milestones</t>
  </si>
  <si>
    <t>Site Control</t>
  </si>
  <si>
    <t>Permitting Status</t>
  </si>
  <si>
    <t>Project Financing Status</t>
  </si>
  <si>
    <t>Interconnection Progress</t>
  </si>
  <si>
    <t>Transmission Requirements</t>
  </si>
  <si>
    <t>Reasonableness of COD</t>
  </si>
  <si>
    <t>must equal 100% --&gt;</t>
  </si>
  <si>
    <t>- score card -</t>
  </si>
  <si>
    <t>Project Scoring</t>
  </si>
  <si>
    <t xml:space="preserve">range  0 - </t>
  </si>
  <si>
    <t>Utility</t>
  </si>
  <si>
    <t>IE</t>
  </si>
  <si>
    <t>Comments</t>
  </si>
  <si>
    <t>weight</t>
  </si>
  <si>
    <t>Total Category</t>
  </si>
  <si>
    <t>Weighted Criteria</t>
  </si>
  <si>
    <t>Normalized Category</t>
  </si>
  <si>
    <t>Weighted Category</t>
  </si>
  <si>
    <t xml:space="preserve"> Total Weighted Score</t>
  </si>
  <si>
    <t>Project Strengths</t>
  </si>
  <si>
    <t>Project Weaknesses</t>
  </si>
  <si>
    <t>Digester Gas</t>
  </si>
  <si>
    <t>Biodiesel</t>
  </si>
  <si>
    <t>Landfill Gas</t>
  </si>
  <si>
    <t>Muni Solid Waste</t>
  </si>
  <si>
    <t>Small Hydro</t>
  </si>
  <si>
    <t>Conduit Hydro</t>
  </si>
  <si>
    <t>Ocean/Tidal</t>
  </si>
  <si>
    <t>Fuel Cells</t>
  </si>
  <si>
    <t>INTERCONNECTION STATUS</t>
  </si>
  <si>
    <t>Fast Track or System Impact study in hand</t>
  </si>
  <si>
    <t>Non-reimbursable interconnection cost per study</t>
  </si>
  <si>
    <t>Reimbursable interconnection cost per study</t>
  </si>
  <si>
    <t>How much in non-reimbursable interconnection cost is assumed in your bid price?</t>
  </si>
  <si>
    <t>Interconnection Costs</t>
  </si>
</sst>
</file>

<file path=xl/styles.xml><?xml version="1.0" encoding="utf-8"?>
<styleSheet xmlns="http://schemas.openxmlformats.org/spreadsheetml/2006/main" xmlns:mc="http://schemas.openxmlformats.org/markup-compatibility/2006" xmlns:x14ac="http://schemas.microsoft.com/office/spreadsheetml/2009/9/ac" mc:Ignorable="x14ac">
  <numFmts count="33">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0.000"/>
    <numFmt numFmtId="168" formatCode="&quot;$&quot;0.00"/>
    <numFmt numFmtId="169" formatCode="0,000"/>
    <numFmt numFmtId="170" formatCode="_(* #,##0_);_(* \(#,##0\);_(* \'\ \-\ \'??_);_(@_)"/>
    <numFmt numFmtId="171" formatCode="_(* #,##0_);_(* \(#,##0\);_(* \ \-\ ??_);_(@_)"/>
    <numFmt numFmtId="172" formatCode="#,##0.00000"/>
    <numFmt numFmtId="174" formatCode="&quot;$&quot;#,##0.00"/>
    <numFmt numFmtId="175" formatCode="&quot;$&quot;#,##0"/>
    <numFmt numFmtId="176" formatCode="0.00_)"/>
    <numFmt numFmtId="177" formatCode="#,##0.00&quot; $&quot;;\-#,##0.00&quot; $&quot;"/>
    <numFmt numFmtId="178" formatCode="_-* #,##0.0_-;\-* #,##0.0_-;_-* &quot;-&quot;??_-;_-@_-"/>
    <numFmt numFmtId="179" formatCode="0.0000000000"/>
    <numFmt numFmtId="180" formatCode="General_)"/>
    <numFmt numFmtId="181" formatCode="yyyy"/>
    <numFmt numFmtId="182" formatCode="#,##0.00;[Red]#,##0.00"/>
    <numFmt numFmtId="183" formatCode="00000"/>
    <numFmt numFmtId="184" formatCode="hh:mm"/>
    <numFmt numFmtId="185" formatCode="&quot;$&quot;#,\);\(&quot;$&quot;#,##0\)"/>
    <numFmt numFmtId="186" formatCode="#,##0;\-#,##0;&quot;-&quot;"/>
    <numFmt numFmtId="187" formatCode="_-* #,##0_-;\-* #,##0_-;_-* &quot;-&quot;_-;_-@_-"/>
    <numFmt numFmtId="188" formatCode="_-* #,##0.00_-;\-* #,##0.00_-;_-* &quot;-&quot;??_-;_-@_-"/>
    <numFmt numFmtId="189" formatCode="mmmm\ dd\,\ yyyy"/>
    <numFmt numFmtId="190" formatCode="mm/dd/yyyy"/>
    <numFmt numFmtId="191" formatCode="#,##0\ %_);[Red]\(#,##0\ %\)"/>
    <numFmt numFmtId="192" formatCode="0.000000"/>
  </numFmts>
  <fonts count="12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5"/>
      <name val="Garamond"/>
      <family val="1"/>
    </font>
    <font>
      <sz val="15"/>
      <name val="Garamond"/>
      <family val="1"/>
    </font>
    <font>
      <sz val="10"/>
      <name val="Garamond"/>
      <family val="1"/>
    </font>
    <font>
      <sz val="12"/>
      <name val="Garamond"/>
      <family val="1"/>
    </font>
    <font>
      <b/>
      <sz val="12"/>
      <color indexed="9"/>
      <name val="Garamond"/>
      <family val="1"/>
    </font>
    <font>
      <sz val="10"/>
      <color indexed="9"/>
      <name val="Garamond"/>
      <family val="1"/>
    </font>
    <font>
      <b/>
      <sz val="12"/>
      <name val="Garamond"/>
      <family val="1"/>
    </font>
    <font>
      <sz val="10"/>
      <color indexed="10"/>
      <name val="Garamond"/>
      <family val="1"/>
    </font>
    <font>
      <b/>
      <sz val="10"/>
      <name val="Garamond"/>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2"/>
      <name val="Garamond"/>
      <family val="1"/>
    </font>
    <font>
      <sz val="11"/>
      <color indexed="10"/>
      <name val="Garamond"/>
      <family val="1"/>
    </font>
    <font>
      <u/>
      <sz val="10"/>
      <color indexed="9"/>
      <name val="Garamond"/>
      <family val="1"/>
    </font>
    <font>
      <b/>
      <sz val="10"/>
      <color indexed="9"/>
      <name val="Garamond"/>
      <family val="1"/>
    </font>
    <font>
      <b/>
      <sz val="5"/>
      <name val="Garamond"/>
      <family val="1"/>
    </font>
    <font>
      <b/>
      <u/>
      <sz val="12"/>
      <color indexed="9"/>
      <name val="Garamond"/>
      <family val="1"/>
    </font>
    <font>
      <b/>
      <u val="singleAccounting"/>
      <sz val="10"/>
      <name val="Garamond"/>
      <family val="1"/>
    </font>
    <font>
      <sz val="11"/>
      <name val="Garamond"/>
      <family val="1"/>
    </font>
    <font>
      <sz val="10"/>
      <name val="Arial"/>
      <family val="2"/>
    </font>
    <font>
      <sz val="10"/>
      <color theme="0"/>
      <name val="Garamond"/>
      <family val="1"/>
    </font>
    <font>
      <b/>
      <sz val="11"/>
      <color theme="1"/>
      <name val="Calibri"/>
      <family val="2"/>
      <scheme val="minor"/>
    </font>
    <font>
      <b/>
      <sz val="11"/>
      <name val="Garamond"/>
      <family val="1"/>
    </font>
    <font>
      <sz val="10"/>
      <name val="Times New Roman"/>
      <family val="1"/>
    </font>
    <font>
      <sz val="10"/>
      <name val="Calibri"/>
      <family val="2"/>
    </font>
    <font>
      <b/>
      <sz val="10"/>
      <name val="Calibri"/>
      <family val="2"/>
    </font>
    <font>
      <sz val="10"/>
      <color indexed="12"/>
      <name val="Arial"/>
      <family val="2"/>
    </font>
    <font>
      <b/>
      <sz val="12"/>
      <name val="Arial"/>
      <family val="2"/>
    </font>
    <font>
      <sz val="10"/>
      <color indexed="8"/>
      <name val="Arial"/>
      <family val="2"/>
    </font>
    <font>
      <sz val="10"/>
      <color indexed="11"/>
      <name val="Arial"/>
      <family val="2"/>
    </font>
    <font>
      <i/>
      <sz val="10"/>
      <color indexed="12"/>
      <name val="Arial"/>
      <family val="2"/>
    </font>
    <font>
      <i/>
      <sz val="10"/>
      <color indexed="10"/>
      <name val="Arial"/>
      <family val="2"/>
    </font>
    <font>
      <u/>
      <sz val="8.4"/>
      <color indexed="12"/>
      <name val="Arial"/>
      <family val="2"/>
    </font>
    <font>
      <sz val="10"/>
      <name val="Geneva"/>
    </font>
    <font>
      <sz val="9"/>
      <name val="Helv"/>
    </font>
    <font>
      <sz val="10"/>
      <name val="MS Serif"/>
      <family val="1"/>
    </font>
    <font>
      <sz val="11"/>
      <name val="Book Antiqua"/>
      <family val="1"/>
    </font>
    <font>
      <sz val="11"/>
      <name val="??"/>
      <family val="3"/>
      <charset val="129"/>
    </font>
    <font>
      <sz val="10"/>
      <name val="Helv"/>
    </font>
    <font>
      <sz val="10"/>
      <color indexed="16"/>
      <name val="MS Serif"/>
      <family val="1"/>
    </font>
    <font>
      <b/>
      <u/>
      <sz val="11"/>
      <color indexed="37"/>
      <name val="Arial"/>
      <family val="2"/>
    </font>
    <font>
      <sz val="7"/>
      <name val="Small Fonts"/>
      <family val="2"/>
    </font>
    <font>
      <b/>
      <i/>
      <sz val="16"/>
      <name val="Helv"/>
    </font>
    <font>
      <sz val="11"/>
      <name val="Tms Rmn"/>
    </font>
    <font>
      <sz val="22"/>
      <name val="UBSHeadline"/>
      <family val="1"/>
    </font>
    <font>
      <sz val="10"/>
      <color indexed="14"/>
      <name val="Arial"/>
      <family val="2"/>
    </font>
    <font>
      <sz val="8"/>
      <name val="Helv"/>
    </font>
    <font>
      <b/>
      <sz val="8"/>
      <color indexed="8"/>
      <name val="Helv"/>
    </font>
    <font>
      <sz val="10"/>
      <name val="Frutiger 45 Light"/>
      <family val="2"/>
    </font>
    <font>
      <sz val="8"/>
      <color indexed="12"/>
      <name val="Arial"/>
      <family val="2"/>
    </font>
    <font>
      <sz val="10"/>
      <color indexed="39"/>
      <name val="Arial"/>
      <family val="2"/>
    </font>
    <font>
      <b/>
      <sz val="18"/>
      <name val="Arial"/>
      <family val="2"/>
    </font>
    <font>
      <sz val="11"/>
      <color indexed="8"/>
      <name val="Palatino Linotype"/>
      <family val="2"/>
    </font>
    <font>
      <sz val="12"/>
      <name val="Times New Roman"/>
      <family val="1"/>
    </font>
    <font>
      <sz val="10"/>
      <name val="MS Sans Serif"/>
      <family val="2"/>
    </font>
    <font>
      <b/>
      <sz val="11"/>
      <color indexed="62"/>
      <name val="Calibri"/>
      <family val="2"/>
    </font>
    <font>
      <b/>
      <sz val="10"/>
      <color indexed="10"/>
      <name val="Arial Narrow"/>
      <family val="2"/>
    </font>
    <font>
      <b/>
      <sz val="10"/>
      <color indexed="12"/>
      <name val="Arial Narrow"/>
      <family val="2"/>
    </font>
    <font>
      <b/>
      <sz val="18"/>
      <color indexed="62"/>
      <name val="Cambria"/>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2"/>
      <color theme="1"/>
      <name val="Calibri"/>
      <family val="2"/>
      <scheme val="minor"/>
    </font>
    <font>
      <i/>
      <sz val="11"/>
      <color rgb="FF7F7F7F"/>
      <name val="Calibri"/>
      <family val="2"/>
      <scheme val="minor"/>
    </font>
    <font>
      <u/>
      <sz val="12"/>
      <color theme="11"/>
      <name val="Calibri"/>
      <family val="2"/>
      <scheme val="minor"/>
    </font>
    <font>
      <u/>
      <sz val="10"/>
      <color theme="11"/>
      <name val="Arial"/>
      <family val="2"/>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2"/>
      <color theme="10"/>
      <name val="Calibri"/>
      <family val="2"/>
      <scheme val="minor"/>
    </font>
    <font>
      <u/>
      <sz val="10"/>
      <color theme="10"/>
      <name val="Arial"/>
      <family val="2"/>
    </font>
    <font>
      <u/>
      <sz val="9.35"/>
      <color theme="10"/>
      <name val="Calibri"/>
      <family val="2"/>
    </font>
    <font>
      <u/>
      <sz val="11"/>
      <color theme="10"/>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1"/>
      <color theme="1"/>
      <name val="Palatino Linotype"/>
      <family val="2"/>
    </font>
    <font>
      <sz val="11"/>
      <color indexed="8"/>
      <name val="Calibri"/>
      <family val="2"/>
      <scheme val="minor"/>
    </font>
    <font>
      <sz val="10"/>
      <color theme="1"/>
      <name val="Arial"/>
      <family val="2"/>
    </font>
    <font>
      <b/>
      <sz val="11"/>
      <color rgb="FF3F3F3F"/>
      <name val="Calibri"/>
      <family val="2"/>
      <scheme val="minor"/>
    </font>
    <font>
      <b/>
      <sz val="18"/>
      <color theme="3"/>
      <name val="Cambria"/>
      <family val="2"/>
      <scheme val="major"/>
    </font>
    <font>
      <sz val="11"/>
      <color rgb="FFFF0000"/>
      <name val="Calibri"/>
      <family val="2"/>
      <scheme val="minor"/>
    </font>
    <font>
      <b/>
      <sz val="10"/>
      <name val="Times New Roman"/>
      <family val="1"/>
    </font>
    <font>
      <sz val="10"/>
      <color indexed="8"/>
      <name val="Times New Roman"/>
      <family val="1"/>
    </font>
    <font>
      <sz val="11"/>
      <color indexed="8"/>
      <name val="Times New Roman"/>
      <family val="1"/>
    </font>
    <font>
      <u/>
      <sz val="11"/>
      <color theme="11"/>
      <name val="Calibri"/>
      <family val="2"/>
      <scheme val="minor"/>
    </font>
    <font>
      <sz val="11"/>
      <color theme="0"/>
      <name val="Garamond"/>
      <family val="1"/>
    </font>
    <font>
      <sz val="9"/>
      <color indexed="81"/>
      <name val="Tahoma"/>
      <family val="2"/>
    </font>
    <font>
      <sz val="10"/>
      <name val="Arial"/>
    </font>
    <font>
      <b/>
      <sz val="8"/>
      <color indexed="81"/>
      <name val="Tahoma"/>
      <family val="2"/>
    </font>
    <font>
      <sz val="8"/>
      <color indexed="81"/>
      <name val="Tahoma"/>
      <family val="2"/>
    </font>
    <font>
      <sz val="11"/>
      <color theme="1"/>
      <name val="Garamond"/>
      <family val="1"/>
    </font>
    <font>
      <sz val="11"/>
      <color indexed="8"/>
      <name val="Garamond"/>
      <family val="1"/>
    </font>
    <font>
      <b/>
      <sz val="11"/>
      <name val="Book Antiqua"/>
      <family val="1"/>
    </font>
    <font>
      <sz val="12"/>
      <name val="Arial"/>
      <family val="2"/>
    </font>
    <font>
      <i/>
      <sz val="10"/>
      <name val="Garamond"/>
      <family val="1"/>
    </font>
    <font>
      <b/>
      <i/>
      <sz val="10"/>
      <name val="Garamond"/>
      <family val="1"/>
    </font>
  </fonts>
  <fills count="7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41"/>
        <bgColor indexed="64"/>
      </patternFill>
    </fill>
    <fill>
      <patternFill patternType="solid">
        <fgColor indexed="42"/>
        <bgColor indexed="64"/>
      </patternFill>
    </fill>
    <fill>
      <patternFill patternType="solid">
        <fgColor indexed="51"/>
        <bgColor indexed="64"/>
      </patternFill>
    </fill>
    <fill>
      <patternFill patternType="solid">
        <fgColor indexed="15"/>
        <bgColor indexed="64"/>
      </patternFill>
    </fill>
    <fill>
      <patternFill patternType="solid">
        <fgColor indexed="11"/>
        <bgColor indexed="64"/>
      </patternFill>
    </fill>
    <fill>
      <patternFill patternType="solid">
        <fgColor indexed="13"/>
        <bgColor indexed="64"/>
      </patternFill>
    </fill>
    <fill>
      <patternFill patternType="solid">
        <fgColor rgb="FFCCFFCC"/>
        <bgColor indexed="64"/>
      </patternFill>
    </fill>
    <fill>
      <patternFill patternType="solid">
        <fgColor theme="0"/>
        <bgColor indexed="64"/>
      </patternFill>
    </fill>
    <fill>
      <patternFill patternType="solid">
        <fgColor rgb="FF000000"/>
        <bgColor indexed="64"/>
      </patternFill>
    </fill>
    <fill>
      <patternFill patternType="solid">
        <fgColor indexed="22"/>
        <bgColor indexed="64"/>
      </patternFill>
    </fill>
    <fill>
      <patternFill patternType="solid">
        <fgColor indexed="24"/>
      </patternFill>
    </fill>
    <fill>
      <patternFill patternType="solid">
        <fgColor indexed="54"/>
      </patternFill>
    </fill>
    <fill>
      <patternFill patternType="solid">
        <fgColor indexed="44"/>
        <bgColor indexed="64"/>
      </patternFill>
    </fill>
    <fill>
      <patternFill patternType="solid">
        <fgColor indexed="43"/>
        <bgColor indexed="64"/>
      </patternFill>
    </fill>
    <fill>
      <patternFill patternType="solid">
        <fgColor indexed="26"/>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indexed="9"/>
        <bgColor indexed="64"/>
      </patternFill>
    </fill>
    <fill>
      <patternFill patternType="solid">
        <fgColor indexed="27"/>
        <bgColor indexed="64"/>
      </patternFill>
    </fill>
  </fills>
  <borders count="13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diagonal/>
    </border>
    <border>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style="hair">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bottom/>
      <diagonal/>
    </border>
    <border>
      <left/>
      <right/>
      <top/>
      <bottom style="medium">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diagonal/>
    </border>
    <border>
      <left/>
      <right style="hair">
        <color indexed="64"/>
      </right>
      <top/>
      <bottom style="medium">
        <color indexed="64"/>
      </bottom>
      <diagonal/>
    </border>
    <border>
      <left style="double">
        <color indexed="64"/>
      </left>
      <right/>
      <top/>
      <bottom style="hair">
        <color indexed="64"/>
      </bottom>
      <diagonal/>
    </border>
    <border>
      <left/>
      <right/>
      <top/>
      <bottom style="medium">
        <color indexed="49"/>
      </bottom>
      <diagonal/>
    </border>
    <border>
      <left style="double">
        <color indexed="64"/>
      </left>
      <right style="double">
        <color indexed="64"/>
      </right>
      <top style="double">
        <color indexed="64"/>
      </top>
      <bottom style="double">
        <color indexed="64"/>
      </bottom>
      <diagonal/>
    </border>
    <border>
      <left/>
      <right/>
      <top style="thin">
        <color indexed="64"/>
      </top>
      <bottom style="double">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dotted">
        <color indexed="64"/>
      </top>
      <bottom style="dotted">
        <color indexed="64"/>
      </bottom>
      <diagonal/>
    </border>
    <border>
      <left/>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dotted">
        <color indexed="64"/>
      </left>
      <right/>
      <top style="dotted">
        <color indexed="64"/>
      </top>
      <bottom style="dotted">
        <color indexed="64"/>
      </bottom>
      <diagonal/>
    </border>
    <border>
      <left style="dotted">
        <color indexed="64"/>
      </left>
      <right/>
      <top/>
      <bottom/>
      <diagonal/>
    </border>
    <border>
      <left/>
      <right/>
      <top style="dotted">
        <color indexed="64"/>
      </top>
      <bottom style="thin">
        <color indexed="64"/>
      </bottom>
      <diagonal/>
    </border>
    <border>
      <left/>
      <right style="dotted">
        <color indexed="64"/>
      </right>
      <top/>
      <bottom/>
      <diagonal/>
    </border>
    <border>
      <left/>
      <right style="dotted">
        <color indexed="64"/>
      </right>
      <top/>
      <bottom style="dotted">
        <color indexed="64"/>
      </bottom>
      <diagonal/>
    </border>
    <border>
      <left style="hair">
        <color indexed="64"/>
      </left>
      <right/>
      <top/>
      <bottom style="medium">
        <color indexed="64"/>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diagonal/>
    </border>
    <border>
      <left/>
      <right style="thin">
        <color indexed="64"/>
      </right>
      <top style="thin">
        <color indexed="64"/>
      </top>
      <bottom style="hair">
        <color indexed="64"/>
      </bottom>
      <diagonal/>
    </border>
    <border>
      <left style="thin">
        <color indexed="64"/>
      </left>
      <right style="hair">
        <color indexed="64"/>
      </right>
      <top/>
      <bottom/>
      <diagonal/>
    </border>
    <border>
      <left style="double">
        <color indexed="64"/>
      </left>
      <right/>
      <top/>
      <bottom/>
      <diagonal/>
    </border>
  </borders>
  <cellStyleXfs count="2756">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8" fillId="3" borderId="0" applyNumberFormat="0" applyBorder="0" applyAlignment="0" applyProtection="0"/>
    <xf numFmtId="0" fontId="19" fillId="20" borderId="1" applyNumberFormat="0" applyAlignment="0" applyProtection="0"/>
    <xf numFmtId="0" fontId="20" fillId="21" borderId="2" applyNumberFormat="0" applyAlignment="0" applyProtection="0"/>
    <xf numFmtId="43" fontId="5" fillId="0" borderId="0" applyFont="0" applyFill="0" applyBorder="0" applyAlignment="0" applyProtection="0"/>
    <xf numFmtId="44" fontId="5" fillId="0" borderId="0" applyFon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0" borderId="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26" fillId="7" borderId="1" applyNumberFormat="0" applyAlignment="0" applyProtection="0"/>
    <xf numFmtId="0" fontId="27" fillId="0" borderId="6" applyNumberFormat="0" applyFill="0" applyAlignment="0" applyProtection="0"/>
    <xf numFmtId="0" fontId="28" fillId="22" borderId="0" applyNumberFormat="0" applyBorder="0" applyAlignment="0" applyProtection="0"/>
    <xf numFmtId="0" fontId="5" fillId="23" borderId="7" applyNumberFormat="0" applyFont="0" applyAlignment="0" applyProtection="0"/>
    <xf numFmtId="0" fontId="29" fillId="20" borderId="8" applyNumberFormat="0" applyAlignment="0" applyProtection="0"/>
    <xf numFmtId="9" fontId="5" fillId="0" borderId="0" applyFont="0" applyFill="0" applyBorder="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4" fillId="0" borderId="0"/>
    <xf numFmtId="43" fontId="4" fillId="0" borderId="0" applyFont="0" applyFill="0" applyBorder="0" applyAlignment="0" applyProtection="0"/>
    <xf numFmtId="0" fontId="3" fillId="0" borderId="0"/>
    <xf numFmtId="0" fontId="51" fillId="0" borderId="0" applyNumberFormat="0" applyFill="0" applyBorder="0" applyAlignment="0" applyProtection="0">
      <alignment vertical="top"/>
    </xf>
    <xf numFmtId="0" fontId="52" fillId="0" borderId="0" applyNumberFormat="0" applyFill="0" applyBorder="0" applyAlignment="0" applyProtection="0">
      <alignment vertical="top"/>
    </xf>
    <xf numFmtId="0" fontId="5" fillId="0" borderId="0" applyNumberFormat="0" applyFill="0" applyBorder="0" applyAlignment="0" applyProtection="0"/>
    <xf numFmtId="0" fontId="53" fillId="0" borderId="0" applyNumberFormat="0" applyFill="0" applyBorder="0" applyAlignment="0" applyProtection="0">
      <alignment vertical="top"/>
    </xf>
    <xf numFmtId="187" fontId="5" fillId="0" borderId="0" applyFont="0" applyFill="0" applyBorder="0" applyAlignment="0" applyProtection="0"/>
    <xf numFmtId="0" fontId="54" fillId="0" borderId="0" applyNumberFormat="0" applyFill="0" applyBorder="0" applyAlignment="0" applyProtection="0">
      <alignment vertical="top"/>
      <protection locked="0"/>
    </xf>
    <xf numFmtId="188" fontId="5" fillId="0" borderId="0" applyFon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3" fillId="40" borderId="0" applyNumberFormat="0" applyBorder="0" applyAlignment="0" applyProtection="0"/>
    <xf numFmtId="0" fontId="16" fillId="2" borderId="0" applyNumberFormat="0" applyBorder="0" applyAlignment="0" applyProtection="0"/>
    <xf numFmtId="0" fontId="16" fillId="35" borderId="0" applyNumberFormat="0" applyBorder="0" applyAlignment="0" applyProtection="0"/>
    <xf numFmtId="0" fontId="16" fillId="2" borderId="0" applyNumberFormat="0" applyBorder="0" applyAlignment="0" applyProtection="0"/>
    <xf numFmtId="0" fontId="16" fillId="35" borderId="0" applyNumberFormat="0" applyBorder="0" applyAlignment="0" applyProtection="0"/>
    <xf numFmtId="0" fontId="3" fillId="41" borderId="0" applyNumberFormat="0" applyBorder="0" applyAlignment="0" applyProtection="0"/>
    <xf numFmtId="0" fontId="16" fillId="3" borderId="0" applyNumberFormat="0" applyBorder="0" applyAlignment="0" applyProtection="0"/>
    <xf numFmtId="0" fontId="16" fillId="7" borderId="0" applyNumberFormat="0" applyBorder="0" applyAlignment="0" applyProtection="0"/>
    <xf numFmtId="0" fontId="16" fillId="3" borderId="0" applyNumberFormat="0" applyBorder="0" applyAlignment="0" applyProtection="0"/>
    <xf numFmtId="0" fontId="16" fillId="7" borderId="0" applyNumberFormat="0" applyBorder="0" applyAlignment="0" applyProtection="0"/>
    <xf numFmtId="0" fontId="3" fillId="42" borderId="0" applyNumberFormat="0" applyBorder="0" applyAlignment="0" applyProtection="0"/>
    <xf numFmtId="0" fontId="16" fillId="4" borderId="0" applyNumberFormat="0" applyBorder="0" applyAlignment="0" applyProtection="0"/>
    <xf numFmtId="0" fontId="16" fillId="23" borderId="0" applyNumberFormat="0" applyBorder="0" applyAlignment="0" applyProtection="0"/>
    <xf numFmtId="0" fontId="16" fillId="4" borderId="0" applyNumberFormat="0" applyBorder="0" applyAlignment="0" applyProtection="0"/>
    <xf numFmtId="0" fontId="16" fillId="23" borderId="0" applyNumberFormat="0" applyBorder="0" applyAlignment="0" applyProtection="0"/>
    <xf numFmtId="0" fontId="3" fillId="43" borderId="0" applyNumberFormat="0" applyBorder="0" applyAlignment="0" applyProtection="0"/>
    <xf numFmtId="0" fontId="16" fillId="5" borderId="0" applyNumberFormat="0" applyBorder="0" applyAlignment="0" applyProtection="0"/>
    <xf numFmtId="0" fontId="16" fillId="35" borderId="0" applyNumberFormat="0" applyBorder="0" applyAlignment="0" applyProtection="0"/>
    <xf numFmtId="0" fontId="16" fillId="5" borderId="0" applyNumberFormat="0" applyBorder="0" applyAlignment="0" applyProtection="0"/>
    <xf numFmtId="0" fontId="16" fillId="35" borderId="0" applyNumberFormat="0" applyBorder="0" applyAlignment="0" applyProtection="0"/>
    <xf numFmtId="0" fontId="3" fillId="44"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3" fillId="45"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3" fillId="46" borderId="0" applyNumberFormat="0" applyBorder="0" applyAlignment="0" applyProtection="0"/>
    <xf numFmtId="0" fontId="16" fillId="8" borderId="0" applyNumberFormat="0" applyBorder="0" applyAlignment="0" applyProtection="0"/>
    <xf numFmtId="0" fontId="16" fillId="20" borderId="0" applyNumberFormat="0" applyBorder="0" applyAlignment="0" applyProtection="0"/>
    <xf numFmtId="0" fontId="16" fillId="8" borderId="0" applyNumberFormat="0" applyBorder="0" applyAlignment="0" applyProtection="0"/>
    <xf numFmtId="0" fontId="16" fillId="20" borderId="0" applyNumberFormat="0" applyBorder="0" applyAlignment="0" applyProtection="0"/>
    <xf numFmtId="0" fontId="3" fillId="47"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 fillId="48" borderId="0" applyNumberFormat="0" applyBorder="0" applyAlignment="0" applyProtection="0"/>
    <xf numFmtId="0" fontId="16" fillId="10" borderId="0" applyNumberFormat="0" applyBorder="0" applyAlignment="0" applyProtection="0"/>
    <xf numFmtId="0" fontId="16" fillId="22" borderId="0" applyNumberFormat="0" applyBorder="0" applyAlignment="0" applyProtection="0"/>
    <xf numFmtId="0" fontId="16" fillId="10" borderId="0" applyNumberFormat="0" applyBorder="0" applyAlignment="0" applyProtection="0"/>
    <xf numFmtId="0" fontId="16" fillId="22" borderId="0" applyNumberFormat="0" applyBorder="0" applyAlignment="0" applyProtection="0"/>
    <xf numFmtId="0" fontId="3" fillId="49" borderId="0" applyNumberFormat="0" applyBorder="0" applyAlignment="0" applyProtection="0"/>
    <xf numFmtId="0" fontId="16" fillId="5" borderId="0" applyNumberFormat="0" applyBorder="0" applyAlignment="0" applyProtection="0"/>
    <xf numFmtId="0" fontId="16" fillId="20" borderId="0" applyNumberFormat="0" applyBorder="0" applyAlignment="0" applyProtection="0"/>
    <xf numFmtId="0" fontId="16" fillId="5" borderId="0" applyNumberFormat="0" applyBorder="0" applyAlignment="0" applyProtection="0"/>
    <xf numFmtId="0" fontId="16" fillId="20" borderId="0" applyNumberFormat="0" applyBorder="0" applyAlignment="0" applyProtection="0"/>
    <xf numFmtId="0" fontId="3" fillId="50"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3" fillId="51" borderId="0" applyNumberFormat="0" applyBorder="0" applyAlignment="0" applyProtection="0"/>
    <xf numFmtId="0" fontId="16" fillId="11" borderId="0" applyNumberFormat="0" applyBorder="0" applyAlignment="0" applyProtection="0"/>
    <xf numFmtId="0" fontId="16" fillId="7" borderId="0" applyNumberFormat="0" applyBorder="0" applyAlignment="0" applyProtection="0"/>
    <xf numFmtId="0" fontId="16" fillId="11" borderId="0" applyNumberFormat="0" applyBorder="0" applyAlignment="0" applyProtection="0"/>
    <xf numFmtId="0" fontId="16" fillId="7" borderId="0" applyNumberFormat="0" applyBorder="0" applyAlignment="0" applyProtection="0"/>
    <xf numFmtId="0" fontId="81" fillId="52" borderId="0" applyNumberFormat="0" applyBorder="0" applyAlignment="0" applyProtection="0"/>
    <xf numFmtId="0" fontId="17" fillId="12" borderId="0" applyNumberFormat="0" applyBorder="0" applyAlignment="0" applyProtection="0"/>
    <xf numFmtId="0" fontId="17" fillId="14" borderId="0" applyNumberFormat="0" applyBorder="0" applyAlignment="0" applyProtection="0"/>
    <xf numFmtId="0" fontId="17" fillId="12" borderId="0" applyNumberFormat="0" applyBorder="0" applyAlignment="0" applyProtection="0"/>
    <xf numFmtId="0" fontId="81" fillId="53" borderId="0" applyNumberFormat="0" applyBorder="0" applyAlignment="0" applyProtection="0"/>
    <xf numFmtId="0" fontId="17" fillId="9" borderId="0" applyNumberFormat="0" applyBorder="0" applyAlignment="0" applyProtection="0"/>
    <xf numFmtId="0" fontId="81" fillId="54" borderId="0" applyNumberFormat="0" applyBorder="0" applyAlignment="0" applyProtection="0"/>
    <xf numFmtId="0" fontId="17" fillId="10" borderId="0" applyNumberFormat="0" applyBorder="0" applyAlignment="0" applyProtection="0"/>
    <xf numFmtId="0" fontId="17" fillId="22" borderId="0" applyNumberFormat="0" applyBorder="0" applyAlignment="0" applyProtection="0"/>
    <xf numFmtId="0" fontId="17" fillId="10" borderId="0" applyNumberFormat="0" applyBorder="0" applyAlignment="0" applyProtection="0"/>
    <xf numFmtId="0" fontId="81" fillId="55" borderId="0" applyNumberFormat="0" applyBorder="0" applyAlignment="0" applyProtection="0"/>
    <xf numFmtId="0" fontId="17" fillId="13" borderId="0" applyNumberFormat="0" applyBorder="0" applyAlignment="0" applyProtection="0"/>
    <xf numFmtId="0" fontId="17" fillId="20" borderId="0" applyNumberFormat="0" applyBorder="0" applyAlignment="0" applyProtection="0"/>
    <xf numFmtId="0" fontId="17" fillId="13" borderId="0" applyNumberFormat="0" applyBorder="0" applyAlignment="0" applyProtection="0"/>
    <xf numFmtId="0" fontId="81" fillId="56" borderId="0" applyNumberFormat="0" applyBorder="0" applyAlignment="0" applyProtection="0"/>
    <xf numFmtId="0" fontId="17" fillId="14" borderId="0" applyNumberFormat="0" applyBorder="0" applyAlignment="0" applyProtection="0"/>
    <xf numFmtId="0" fontId="81" fillId="57" borderId="0" applyNumberFormat="0" applyBorder="0" applyAlignment="0" applyProtection="0"/>
    <xf numFmtId="0" fontId="17" fillId="15" borderId="0" applyNumberFormat="0" applyBorder="0" applyAlignment="0" applyProtection="0"/>
    <xf numFmtId="0" fontId="17" fillId="7" borderId="0" applyNumberFormat="0" applyBorder="0" applyAlignment="0" applyProtection="0"/>
    <xf numFmtId="0" fontId="17" fillId="15" borderId="0" applyNumberFormat="0" applyBorder="0" applyAlignment="0" applyProtection="0"/>
    <xf numFmtId="0" fontId="81" fillId="58" borderId="0" applyNumberFormat="0" applyBorder="0" applyAlignment="0" applyProtection="0"/>
    <xf numFmtId="0" fontId="17" fillId="16" borderId="0" applyNumberFormat="0" applyBorder="0" applyAlignment="0" applyProtection="0"/>
    <xf numFmtId="0" fontId="17" fillId="14" borderId="0" applyNumberFormat="0" applyBorder="0" applyAlignment="0" applyProtection="0"/>
    <xf numFmtId="0" fontId="17" fillId="16" borderId="0" applyNumberFormat="0" applyBorder="0" applyAlignment="0" applyProtection="0"/>
    <xf numFmtId="0" fontId="81" fillId="59" borderId="0" applyNumberFormat="0" applyBorder="0" applyAlignment="0" applyProtection="0"/>
    <xf numFmtId="0" fontId="17" fillId="17" borderId="0" applyNumberFormat="0" applyBorder="0" applyAlignment="0" applyProtection="0"/>
    <xf numFmtId="0" fontId="81" fillId="60" borderId="0" applyNumberFormat="0" applyBorder="0" applyAlignment="0" applyProtection="0"/>
    <xf numFmtId="0" fontId="17" fillId="18" borderId="0" applyNumberFormat="0" applyBorder="0" applyAlignment="0" applyProtection="0"/>
    <xf numFmtId="0" fontId="81" fillId="61" borderId="0" applyNumberFormat="0" applyBorder="0" applyAlignment="0" applyProtection="0"/>
    <xf numFmtId="0" fontId="17" fillId="13" borderId="0" applyNumberFormat="0" applyBorder="0" applyAlignment="0" applyProtection="0"/>
    <xf numFmtId="0" fontId="17" fillId="36" borderId="0" applyNumberFormat="0" applyBorder="0" applyAlignment="0" applyProtection="0"/>
    <xf numFmtId="0" fontId="17" fillId="13" borderId="0" applyNumberFormat="0" applyBorder="0" applyAlignment="0" applyProtection="0"/>
    <xf numFmtId="0" fontId="81" fillId="62" borderId="0" applyNumberFormat="0" applyBorder="0" applyAlignment="0" applyProtection="0"/>
    <xf numFmtId="0" fontId="17" fillId="14" borderId="0" applyNumberFormat="0" applyBorder="0" applyAlignment="0" applyProtection="0"/>
    <xf numFmtId="0" fontId="81" fillId="63" borderId="0" applyNumberFormat="0" applyBorder="0" applyAlignment="0" applyProtection="0"/>
    <xf numFmtId="0" fontId="17" fillId="19" borderId="0" applyNumberFormat="0" applyBorder="0" applyAlignment="0" applyProtection="0"/>
    <xf numFmtId="179" fontId="55" fillId="37" borderId="93">
      <alignment horizontal="center" vertical="center"/>
    </xf>
    <xf numFmtId="0" fontId="82" fillId="64" borderId="0" applyNumberFormat="0" applyBorder="0" applyAlignment="0" applyProtection="0"/>
    <xf numFmtId="0" fontId="18" fillId="3" borderId="0" applyNumberFormat="0" applyBorder="0" applyAlignment="0" applyProtection="0"/>
    <xf numFmtId="0" fontId="18" fillId="5" borderId="0" applyNumberFormat="0" applyBorder="0" applyAlignment="0" applyProtection="0"/>
    <xf numFmtId="0" fontId="18" fillId="3" borderId="0" applyNumberFormat="0" applyBorder="0" applyAlignment="0" applyProtection="0"/>
    <xf numFmtId="3" fontId="56" fillId="0" borderId="0" applyFill="0" applyBorder="0" applyProtection="0">
      <alignment horizontal="right"/>
    </xf>
    <xf numFmtId="186" fontId="50" fillId="0" borderId="0" applyFill="0" applyBorder="0" applyAlignment="0"/>
    <xf numFmtId="0" fontId="83" fillId="65" borderId="97" applyNumberFormat="0" applyAlignment="0" applyProtection="0"/>
    <xf numFmtId="0" fontId="19" fillId="20"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20" borderId="1" applyNumberFormat="0" applyAlignment="0" applyProtection="0"/>
    <xf numFmtId="0" fontId="19" fillId="20"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35" borderId="1" applyNumberFormat="0" applyAlignment="0" applyProtection="0"/>
    <xf numFmtId="0" fontId="19" fillId="20" borderId="1" applyNumberFormat="0" applyAlignment="0" applyProtection="0"/>
    <xf numFmtId="0" fontId="84" fillId="66" borderId="98" applyNumberFormat="0" applyAlignment="0" applyProtection="0"/>
    <xf numFmtId="0" fontId="20" fillId="21" borderId="2" applyNumberFormat="0" applyAlignment="0" applyProtection="0"/>
    <xf numFmtId="43" fontId="16" fillId="0" borderId="0" applyFont="0" applyFill="0" applyBorder="0" applyAlignment="0" applyProtection="0"/>
    <xf numFmtId="185" fontId="5" fillId="0" borderId="0"/>
    <xf numFmtId="185" fontId="5" fillId="0" borderId="0"/>
    <xf numFmtId="185" fontId="5" fillId="0" borderId="0"/>
    <xf numFmtId="185" fontId="5" fillId="0" borderId="0"/>
    <xf numFmtId="185" fontId="5" fillId="0" borderId="0"/>
    <xf numFmtId="185" fontId="5" fillId="0" borderId="0"/>
    <xf numFmtId="185" fontId="5" fillId="0" borderId="0"/>
    <xf numFmtId="185" fontId="5" fillId="0" borderId="0"/>
    <xf numFmtId="43" fontId="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 fillId="0" borderId="0" applyFont="0" applyFill="0" applyBorder="0" applyAlignment="0" applyProtection="0"/>
    <xf numFmtId="43" fontId="74"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8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 fillId="0" borderId="0" applyFont="0" applyFill="0" applyBorder="0" applyAlignment="0" applyProtection="0"/>
    <xf numFmtId="43" fontId="8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3" fontId="5" fillId="0" borderId="0" applyFont="0" applyFill="0" applyBorder="0" applyAlignment="0" applyProtection="0"/>
    <xf numFmtId="0" fontId="57" fillId="0" borderId="0" applyNumberFormat="0" applyAlignment="0">
      <alignment horizontal="left"/>
    </xf>
    <xf numFmtId="44" fontId="16" fillId="0" borderId="0" applyFont="0" applyFill="0" applyBorder="0" applyAlignment="0" applyProtection="0"/>
    <xf numFmtId="184" fontId="5" fillId="0" borderId="0" applyFont="0" applyFill="0" applyBorder="0" applyAlignment="0" applyProtection="0"/>
    <xf numFmtId="183" fontId="58" fillId="0" borderId="0" applyFont="0" applyFill="0" applyBorder="0" applyAlignment="0" applyProtection="0"/>
    <xf numFmtId="7" fontId="5"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5" fillId="0" borderId="0" applyFont="0" applyFill="0" applyBorder="0" applyAlignment="0" applyProtection="0"/>
    <xf numFmtId="7" fontId="5" fillId="0" borderId="0" applyFont="0" applyFill="0" applyBorder="0" applyAlignment="0" applyProtection="0"/>
    <xf numFmtId="7" fontId="5" fillId="0" borderId="0" applyFont="0" applyFill="0" applyBorder="0" applyAlignment="0" applyProtection="0"/>
    <xf numFmtId="7" fontId="5" fillId="0" borderId="0" applyFont="0" applyFill="0" applyBorder="0" applyAlignment="0" applyProtection="0"/>
    <xf numFmtId="7" fontId="5" fillId="0" borderId="0" applyFont="0" applyFill="0" applyBorder="0" applyAlignment="0" applyProtection="0"/>
    <xf numFmtId="7" fontId="5" fillId="0" borderId="0" applyFont="0" applyFill="0" applyBorder="0" applyAlignment="0" applyProtection="0"/>
    <xf numFmtId="7" fontId="5"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7" fontId="5"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7" fontId="5"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7" fontId="5"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7" fontId="5"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5"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7" fontId="5"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7" fontId="5"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7" fontId="5"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7" fontId="5" fillId="0" borderId="0" applyFont="0" applyFill="0" applyBorder="0" applyAlignment="0" applyProtection="0"/>
    <xf numFmtId="44" fontId="5"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5" fontId="5" fillId="0" borderId="0" applyFont="0" applyFill="0" applyBorder="0" applyAlignment="0" applyProtection="0"/>
    <xf numFmtId="6" fontId="59" fillId="0" borderId="0">
      <protection locked="0"/>
    </xf>
    <xf numFmtId="189" fontId="75" fillId="0" borderId="0" applyFont="0" applyFill="0" applyBorder="0" applyAlignment="0" applyProtection="0"/>
    <xf numFmtId="190" fontId="75" fillId="0" borderId="0" applyFont="0" applyFill="0" applyBorder="0" applyAlignment="0" applyProtection="0"/>
    <xf numFmtId="182" fontId="60" fillId="0" borderId="0">
      <alignment horizontal="right"/>
      <protection locked="0"/>
    </xf>
    <xf numFmtId="0" fontId="61" fillId="0" borderId="0" applyNumberFormat="0" applyAlignment="0">
      <alignment horizontal="left"/>
    </xf>
    <xf numFmtId="0" fontId="86" fillId="0" borderId="0" applyNumberFormat="0" applyFill="0" applyBorder="0" applyAlignment="0" applyProtection="0"/>
    <xf numFmtId="0" fontId="21" fillId="0" borderId="0" applyNumberFormat="0" applyFill="0" applyBorder="0" applyAlignment="0" applyProtection="0"/>
    <xf numFmtId="178" fontId="5" fillId="0" borderId="0">
      <protection locked="0"/>
    </xf>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8"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165" fontId="58" fillId="0" borderId="0" applyFont="0" applyFill="0" applyBorder="0" applyAlignment="0" applyProtection="0"/>
    <xf numFmtId="181" fontId="5" fillId="0" borderId="0" applyFont="0" applyFill="0" applyBorder="0" applyAlignment="0" applyProtection="0">
      <alignment horizontal="center"/>
    </xf>
    <xf numFmtId="0" fontId="89" fillId="67" borderId="0" applyNumberFormat="0" applyBorder="0" applyAlignment="0" applyProtection="0"/>
    <xf numFmtId="0" fontId="22" fillId="4" borderId="0" applyNumberFormat="0" applyBorder="0" applyAlignment="0" applyProtection="0"/>
    <xf numFmtId="38" fontId="6" fillId="34" borderId="0" applyNumberFormat="0" applyBorder="0" applyAlignment="0" applyProtection="0"/>
    <xf numFmtId="0" fontId="62" fillId="0" borderId="0" applyNumberFormat="0" applyFill="0" applyBorder="0" applyAlignment="0" applyProtection="0"/>
    <xf numFmtId="0" fontId="49" fillId="0" borderId="72" applyNumberFormat="0" applyAlignment="0" applyProtection="0">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49" fillId="0" borderId="58">
      <alignment horizontal="left" vertical="center"/>
    </xf>
    <xf numFmtId="0" fontId="73" fillId="0" borderId="0" applyNumberFormat="0" applyFont="0" applyFill="0" applyAlignment="0" applyProtection="0"/>
    <xf numFmtId="0" fontId="90" fillId="0" borderId="99" applyNumberFormat="0" applyFill="0" applyAlignment="0" applyProtection="0"/>
    <xf numFmtId="0" fontId="73" fillId="0" borderId="0" applyNumberFormat="0" applyFont="0" applyFill="0" applyAlignment="0" applyProtection="0"/>
    <xf numFmtId="0" fontId="23" fillId="0" borderId="3" applyNumberFormat="0" applyFill="0" applyAlignment="0" applyProtection="0"/>
    <xf numFmtId="0" fontId="49" fillId="0" borderId="0" applyNumberFormat="0" applyFont="0" applyFill="0" applyAlignment="0" applyProtection="0"/>
    <xf numFmtId="0" fontId="91" fillId="0" borderId="100" applyNumberFormat="0" applyFill="0" applyAlignment="0" applyProtection="0"/>
    <xf numFmtId="0" fontId="49" fillId="0" borderId="0" applyNumberFormat="0" applyFont="0" applyFill="0" applyAlignment="0" applyProtection="0"/>
    <xf numFmtId="0" fontId="24" fillId="0" borderId="4" applyNumberFormat="0" applyFill="0" applyAlignment="0" applyProtection="0"/>
    <xf numFmtId="0" fontId="92" fillId="0" borderId="101" applyNumberFormat="0" applyFill="0" applyAlignment="0" applyProtection="0"/>
    <xf numFmtId="0" fontId="25" fillId="0" borderId="5" applyNumberFormat="0" applyFill="0" applyAlignment="0" applyProtection="0"/>
    <xf numFmtId="0" fontId="77" fillId="0" borderId="94" applyNumberFormat="0" applyFill="0" applyAlignment="0" applyProtection="0"/>
    <xf numFmtId="0" fontId="25" fillId="0" borderId="5" applyNumberFormat="0" applyFill="0" applyAlignment="0" applyProtection="0"/>
    <xf numFmtId="0" fontId="92" fillId="0" borderId="0" applyNumberFormat="0" applyFill="0" applyBorder="0" applyAlignment="0" applyProtection="0"/>
    <xf numFmtId="0" fontId="25" fillId="0" borderId="0" applyNumberFormat="0" applyFill="0" applyBorder="0" applyAlignment="0" applyProtection="0"/>
    <xf numFmtId="0" fontId="77" fillId="0" borderId="0" applyNumberFormat="0" applyFill="0" applyBorder="0" applyAlignment="0" applyProtection="0"/>
    <xf numFmtId="0" fontId="25" fillId="0" borderId="0" applyNumberFormat="0" applyFill="0" applyBorder="0" applyAlignment="0" applyProtection="0"/>
    <xf numFmtId="177" fontId="5" fillId="0" borderId="0">
      <protection locked="0"/>
    </xf>
    <xf numFmtId="177" fontId="5" fillId="0" borderId="0">
      <protection locked="0"/>
    </xf>
    <xf numFmtId="0" fontId="48" fillId="0" borderId="95" applyNumberFormat="0" applyFill="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4" fillId="0" borderId="0" applyNumberFormat="0" applyFill="0" applyBorder="0" applyAlignment="0" applyProtection="0">
      <alignment vertical="top"/>
      <protection locked="0"/>
    </xf>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4" fillId="0" borderId="0" applyNumberFormat="0" applyFill="0" applyBorder="0" applyAlignment="0" applyProtection="0"/>
    <xf numFmtId="0" fontId="93" fillId="0" borderId="0" applyNumberFormat="0" applyFill="0" applyBorder="0" applyAlignment="0" applyProtection="0"/>
    <xf numFmtId="0" fontId="95" fillId="0" borderId="0" applyNumberFormat="0" applyFill="0" applyBorder="0" applyAlignment="0" applyProtection="0">
      <alignment vertical="top"/>
      <protection locked="0"/>
    </xf>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6"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7" fillId="68" borderId="97" applyNumberFormat="0" applyAlignment="0" applyProtection="0"/>
    <xf numFmtId="0" fontId="78" fillId="38" borderId="33"/>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10" fontId="6" fillId="39" borderId="57" applyNumberFormat="0" applyBorder="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79" fillId="38" borderId="33"/>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79" fillId="38" borderId="33"/>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79" fillId="38" borderId="33"/>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98" fillId="0" borderId="102" applyNumberFormat="0" applyFill="0" applyAlignment="0" applyProtection="0"/>
    <xf numFmtId="0" fontId="27" fillId="0" borderId="6" applyNumberFormat="0" applyFill="0" applyAlignment="0" applyProtection="0"/>
    <xf numFmtId="0" fontId="99" fillId="69" borderId="0" applyNumberFormat="0" applyBorder="0" applyAlignment="0" applyProtection="0"/>
    <xf numFmtId="0" fontId="28" fillId="22" borderId="0" applyNumberFormat="0" applyBorder="0" applyAlignment="0" applyProtection="0"/>
    <xf numFmtId="37" fontId="63" fillId="0" borderId="0"/>
    <xf numFmtId="176" fontId="64" fillId="0" borderId="0"/>
    <xf numFmtId="180" fontId="65" fillId="0" borderId="0"/>
    <xf numFmtId="180" fontId="65" fillId="0" borderId="0"/>
    <xf numFmtId="180" fontId="65" fillId="0" borderId="0"/>
    <xf numFmtId="180" fontId="65" fillId="0" borderId="0"/>
    <xf numFmtId="180" fontId="65" fillId="0" borderId="0"/>
    <xf numFmtId="180" fontId="65" fillId="0" borderId="0"/>
    <xf numFmtId="180" fontId="6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0"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6" fillId="0" borderId="0"/>
    <xf numFmtId="0" fontId="16"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0" fillId="0" borderId="0"/>
    <xf numFmtId="0" fontId="5" fillId="0" borderId="0"/>
    <xf numFmtId="0" fontId="3" fillId="0" borderId="0"/>
    <xf numFmtId="0" fontId="3" fillId="0" borderId="0"/>
    <xf numFmtId="0" fontId="8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5" fillId="0" borderId="0"/>
    <xf numFmtId="0" fontId="10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70" borderId="103"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23" borderId="7" applyNumberFormat="0" applyFont="0" applyAlignment="0" applyProtection="0"/>
    <xf numFmtId="0" fontId="16" fillId="70" borderId="103"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03" fillId="65" borderId="104" applyNumberFormat="0" applyAlignment="0" applyProtection="0"/>
    <xf numFmtId="0" fontId="29" fillId="20"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20"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35" borderId="8" applyNumberFormat="0" applyAlignment="0" applyProtection="0"/>
    <xf numFmtId="0" fontId="29" fillId="20" borderId="8" applyNumberFormat="0" applyAlignment="0" applyProtection="0"/>
    <xf numFmtId="180" fontId="66" fillId="0" borderId="21">
      <alignment vertical="center"/>
    </xf>
    <xf numFmtId="9" fontId="16" fillId="0" borderId="0" applyFont="0" applyFill="0" applyBorder="0" applyAlignment="0" applyProtection="0"/>
    <xf numFmtId="191" fontId="75" fillId="0" borderId="0" applyFont="0" applyFill="0" applyBorder="0" applyAlignment="0" applyProtection="0"/>
    <xf numFmtId="10" fontId="5"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5" fillId="0" borderId="0" applyFont="0" applyFill="0" applyBorder="0" applyAlignment="0" applyProtection="0"/>
    <xf numFmtId="9" fontId="85"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67" fillId="0" borderId="0" applyNumberFormat="0" applyFill="0" applyBorder="0" applyAlignment="0"/>
    <xf numFmtId="175" fontId="56" fillId="0" borderId="0" applyFill="0" applyBorder="0" applyProtection="0">
      <alignment horizontal="right"/>
    </xf>
    <xf numFmtId="14" fontId="68" fillId="0" borderId="0" applyNumberFormat="0" applyFill="0" applyBorder="0" applyAlignment="0" applyProtection="0">
      <alignment horizontal="left"/>
    </xf>
    <xf numFmtId="0" fontId="5" fillId="0" borderId="0">
      <alignment horizontal="left" wrapText="1"/>
    </xf>
    <xf numFmtId="192" fontId="5" fillId="0" borderId="0">
      <alignment horizontal="left" wrapText="1"/>
    </xf>
    <xf numFmtId="0" fontId="5" fillId="0" borderId="0">
      <alignment horizontal="left" wrapText="1"/>
    </xf>
    <xf numFmtId="40" fontId="69" fillId="0" borderId="0" applyBorder="0">
      <alignment horizontal="right"/>
    </xf>
    <xf numFmtId="49" fontId="70" fillId="0" borderId="21">
      <alignment vertical="center"/>
    </xf>
    <xf numFmtId="0" fontId="104" fillId="0" borderId="0" applyNumberFormat="0" applyFill="0" applyBorder="0" applyAlignment="0" applyProtection="0"/>
    <xf numFmtId="0" fontId="30" fillId="0" borderId="0" applyNumberFormat="0" applyFill="0" applyBorder="0" applyAlignment="0" applyProtection="0"/>
    <xf numFmtId="0" fontId="80" fillId="0" borderId="0" applyNumberFormat="0" applyFill="0" applyBorder="0" applyAlignment="0" applyProtection="0"/>
    <xf numFmtId="0" fontId="30" fillId="0" borderId="0" applyNumberFormat="0" applyFill="0" applyBorder="0" applyAlignment="0" applyProtection="0"/>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0" fontId="43" fillId="0" borderId="105" applyNumberFormat="0" applyFill="0" applyAlignment="0" applyProtection="0"/>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177" fontId="5" fillId="0" borderId="96">
      <protection locked="0"/>
    </xf>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37" fontId="6" fillId="38" borderId="0" applyNumberFormat="0" applyBorder="0" applyAlignment="0" applyProtection="0"/>
    <xf numFmtId="37" fontId="6" fillId="0" borderId="0"/>
    <xf numFmtId="37" fontId="6" fillId="0" borderId="0"/>
    <xf numFmtId="3" fontId="71" fillId="0" borderId="95" applyProtection="0"/>
    <xf numFmtId="0" fontId="72" fillId="0" borderId="0" applyFill="0" applyBorder="0" applyAlignment="0"/>
    <xf numFmtId="0" fontId="105" fillId="0" borderId="0" applyNumberFormat="0" applyFill="0" applyBorder="0" applyAlignment="0" applyProtection="0"/>
    <xf numFmtId="0" fontId="32" fillId="0" borderId="0" applyNumberFormat="0" applyFill="0" applyBorder="0" applyAlignment="0" applyProtection="0"/>
    <xf numFmtId="0" fontId="3" fillId="0" borderId="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0" fontId="97" fillId="68" borderId="97" applyNumberFormat="0" applyAlignment="0" applyProtection="0"/>
    <xf numFmtId="43" fontId="16" fillId="0" borderId="0" applyFont="0" applyFill="0" applyBorder="0" applyAlignment="0" applyProtection="0"/>
    <xf numFmtId="0" fontId="97" fillId="68" borderId="97" applyNumberFormat="0" applyAlignment="0" applyProtection="0"/>
    <xf numFmtId="0" fontId="97" fillId="68" borderId="97" applyNumberFormat="0" applyAlignment="0" applyProtection="0"/>
    <xf numFmtId="0" fontId="97" fillId="68" borderId="97" applyNumberFormat="0" applyAlignment="0" applyProtection="0"/>
    <xf numFmtId="44" fontId="16" fillId="0" borderId="0" applyFont="0" applyFill="0" applyBorder="0" applyAlignment="0" applyProtection="0"/>
    <xf numFmtId="0" fontId="97" fillId="68" borderId="97" applyNumberFormat="0" applyAlignment="0" applyProtection="0"/>
    <xf numFmtId="0" fontId="97" fillId="68" borderId="97" applyNumberFormat="0" applyAlignment="0" applyProtection="0"/>
    <xf numFmtId="0" fontId="97" fillId="68" borderId="97" applyNumberFormat="0" applyAlignment="0" applyProtection="0"/>
    <xf numFmtId="0" fontId="97" fillId="68" borderId="97" applyNumberFormat="0" applyAlignment="0" applyProtection="0"/>
    <xf numFmtId="0" fontId="97" fillId="68" borderId="97" applyNumberFormat="0" applyAlignment="0" applyProtection="0"/>
    <xf numFmtId="44" fontId="16" fillId="0" borderId="0" applyFont="0" applyFill="0" applyBorder="0" applyAlignment="0" applyProtection="0"/>
    <xf numFmtId="0" fontId="97" fillId="68" borderId="97" applyNumberFormat="0" applyAlignment="0" applyProtection="0"/>
    <xf numFmtId="44" fontId="16" fillId="0" borderId="0" applyFont="0" applyFill="0" applyBorder="0" applyAlignment="0" applyProtection="0"/>
    <xf numFmtId="44"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9" fontId="16" fillId="0" borderId="0" applyFont="0" applyFill="0" applyBorder="0" applyAlignment="0" applyProtection="0"/>
    <xf numFmtId="43"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97" fillId="68" borderId="97" applyNumberFormat="0" applyAlignment="0" applyProtection="0"/>
    <xf numFmtId="0" fontId="3" fillId="0" borderId="0"/>
    <xf numFmtId="44" fontId="16" fillId="0" borderId="0" applyFont="0" applyFill="0" applyBorder="0" applyAlignment="0" applyProtection="0"/>
    <xf numFmtId="44"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9" fontId="16" fillId="0" borderId="0" applyFont="0" applyFill="0" applyBorder="0" applyAlignment="0" applyProtection="0"/>
    <xf numFmtId="0" fontId="3" fillId="0" borderId="0"/>
    <xf numFmtId="9" fontId="16"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0" fontId="45" fillId="0" borderId="0"/>
    <xf numFmtId="4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96"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5" fillId="0" borderId="0"/>
    <xf numFmtId="0" fontId="1" fillId="0" borderId="0"/>
    <xf numFmtId="43" fontId="1" fillId="0" borderId="0" applyFont="0" applyFill="0" applyBorder="0" applyAlignment="0" applyProtection="0"/>
    <xf numFmtId="0" fontId="5" fillId="0" borderId="0"/>
    <xf numFmtId="0" fontId="5" fillId="0" borderId="0"/>
    <xf numFmtId="0" fontId="1" fillId="0" borderId="0"/>
    <xf numFmtId="43" fontId="1" fillId="0" borderId="0" applyFont="0" applyFill="0" applyBorder="0" applyAlignment="0" applyProtection="0"/>
    <xf numFmtId="0" fontId="1" fillId="0" borderId="0"/>
    <xf numFmtId="0" fontId="1"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96"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5" fillId="0" borderId="0"/>
    <xf numFmtId="0" fontId="5" fillId="0" borderId="0"/>
    <xf numFmtId="0" fontId="5" fillId="0" borderId="0"/>
    <xf numFmtId="0" fontId="5" fillId="0" borderId="0"/>
    <xf numFmtId="0" fontId="96"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96"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5" fillId="0" borderId="0"/>
    <xf numFmtId="0" fontId="96"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96"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96"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96"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9" fontId="112" fillId="0" borderId="0" applyFont="0" applyFill="0" applyBorder="0" applyAlignment="0" applyProtection="0"/>
  </cellStyleXfs>
  <cellXfs count="489">
    <xf numFmtId="0" fontId="0" fillId="0" borderId="0" xfId="0"/>
    <xf numFmtId="0" fontId="7" fillId="0" borderId="10" xfId="0" applyFont="1" applyBorder="1" applyAlignment="1">
      <alignment horizontal="left"/>
    </xf>
    <xf numFmtId="0" fontId="7" fillId="0" borderId="11" xfId="0" applyFont="1" applyBorder="1" applyAlignment="1">
      <alignment horizontal="center"/>
    </xf>
    <xf numFmtId="0" fontId="8" fillId="0" borderId="11" xfId="0" applyFont="1" applyBorder="1"/>
    <xf numFmtId="0" fontId="9" fillId="0" borderId="11" xfId="0" applyFont="1" applyBorder="1"/>
    <xf numFmtId="0" fontId="7" fillId="0" borderId="12" xfId="0" applyFont="1" applyBorder="1" applyAlignment="1">
      <alignment horizontal="right"/>
    </xf>
    <xf numFmtId="0" fontId="9" fillId="0" borderId="0" xfId="0" applyFont="1"/>
    <xf numFmtId="0" fontId="10" fillId="0" borderId="13" xfId="0" applyFont="1" applyBorder="1" applyAlignment="1">
      <alignment horizontal="left"/>
    </xf>
    <xf numFmtId="0" fontId="10" fillId="0" borderId="14" xfId="0" applyFont="1" applyBorder="1" applyAlignment="1">
      <alignment horizontal="center"/>
    </xf>
    <xf numFmtId="0" fontId="9" fillId="0" borderId="14" xfId="0" applyFont="1" applyBorder="1"/>
    <xf numFmtId="0" fontId="10" fillId="0" borderId="15" xfId="0" applyFont="1" applyBorder="1" applyAlignment="1">
      <alignment horizontal="right"/>
    </xf>
    <xf numFmtId="0" fontId="11" fillId="24" borderId="16" xfId="0" applyFont="1" applyFill="1" applyBorder="1" applyAlignment="1">
      <alignment horizontal="left"/>
    </xf>
    <xf numFmtId="0" fontId="11" fillId="24" borderId="17" xfId="0" applyFont="1" applyFill="1" applyBorder="1"/>
    <xf numFmtId="0" fontId="12" fillId="24" borderId="17" xfId="0" applyFont="1" applyFill="1" applyBorder="1"/>
    <xf numFmtId="0" fontId="9" fillId="0" borderId="18" xfId="0" applyFont="1" applyBorder="1"/>
    <xf numFmtId="0" fontId="9" fillId="0" borderId="0" xfId="0" applyFont="1" applyBorder="1"/>
    <xf numFmtId="0" fontId="9" fillId="0" borderId="19" xfId="0" applyFont="1" applyBorder="1"/>
    <xf numFmtId="0" fontId="13" fillId="0" borderId="0" xfId="0" applyFont="1" applyBorder="1"/>
    <xf numFmtId="0" fontId="9" fillId="0" borderId="20" xfId="0" applyFont="1" applyBorder="1"/>
    <xf numFmtId="0" fontId="9" fillId="0" borderId="21" xfId="0" applyFont="1" applyFill="1" applyBorder="1" applyAlignment="1"/>
    <xf numFmtId="0" fontId="9" fillId="0" borderId="21" xfId="0" applyFont="1" applyBorder="1"/>
    <xf numFmtId="0" fontId="9" fillId="0" borderId="22" xfId="0" applyFont="1" applyBorder="1"/>
    <xf numFmtId="0" fontId="9" fillId="0" borderId="21" xfId="0" applyFont="1" applyBorder="1" applyAlignment="1">
      <alignment horizontal="center"/>
    </xf>
    <xf numFmtId="0" fontId="9" fillId="0" borderId="21" xfId="0" applyFont="1" applyBorder="1" applyAlignment="1">
      <alignment horizontal="right" wrapText="1"/>
    </xf>
    <xf numFmtId="0" fontId="9" fillId="0" borderId="23" xfId="0" applyFont="1" applyBorder="1" applyAlignment="1">
      <alignment horizontal="right" wrapText="1"/>
    </xf>
    <xf numFmtId="0" fontId="9" fillId="0" borderId="24"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9" fillId="0" borderId="0" xfId="0" applyFont="1" applyAlignment="1">
      <alignment horizontal="center"/>
    </xf>
    <xf numFmtId="18" fontId="9" fillId="0" borderId="0" xfId="0" applyNumberFormat="1" applyFont="1"/>
    <xf numFmtId="165" fontId="9" fillId="0" borderId="0" xfId="28" applyNumberFormat="1" applyFont="1"/>
    <xf numFmtId="0" fontId="9" fillId="0" borderId="0" xfId="0" applyFont="1" applyFill="1" applyAlignment="1">
      <alignment horizontal="center"/>
    </xf>
    <xf numFmtId="18" fontId="9" fillId="0" borderId="0" xfId="0" applyNumberFormat="1" applyFont="1" applyFill="1"/>
    <xf numFmtId="165" fontId="9" fillId="0" borderId="0" xfId="28" applyNumberFormat="1" applyFont="1" applyFill="1"/>
    <xf numFmtId="0" fontId="9" fillId="0" borderId="0" xfId="0" applyFont="1" applyFill="1"/>
    <xf numFmtId="0" fontId="9" fillId="0" borderId="0" xfId="0" applyFont="1" applyFill="1" applyBorder="1"/>
    <xf numFmtId="0" fontId="15" fillId="0" borderId="0" xfId="0" applyFont="1" applyAlignment="1">
      <alignment horizontal="right"/>
    </xf>
    <xf numFmtId="165" fontId="15" fillId="0" borderId="0" xfId="28" applyNumberFormat="1" applyFont="1"/>
    <xf numFmtId="9" fontId="9" fillId="0" borderId="0" xfId="41" applyFont="1"/>
    <xf numFmtId="167" fontId="15" fillId="0" borderId="0" xfId="28" applyNumberFormat="1" applyFont="1"/>
    <xf numFmtId="167" fontId="9" fillId="0" borderId="0" xfId="28" applyNumberFormat="1" applyFont="1"/>
    <xf numFmtId="0" fontId="15" fillId="25" borderId="0" xfId="0" applyFont="1" applyFill="1" applyBorder="1" applyAlignment="1">
      <alignment horizontal="right"/>
    </xf>
    <xf numFmtId="0" fontId="15" fillId="26" borderId="0" xfId="0" applyFont="1" applyFill="1" applyBorder="1" applyAlignment="1">
      <alignment horizontal="right"/>
    </xf>
    <xf numFmtId="0" fontId="15" fillId="27" borderId="0" xfId="0" applyFont="1" applyFill="1" applyBorder="1" applyAlignment="1">
      <alignment horizontal="right"/>
    </xf>
    <xf numFmtId="0" fontId="15" fillId="28" borderId="0" xfId="0" applyFont="1" applyFill="1" applyBorder="1" applyAlignment="1">
      <alignment horizontal="right"/>
    </xf>
    <xf numFmtId="0" fontId="15" fillId="29" borderId="0" xfId="0" applyFont="1" applyFill="1" applyBorder="1" applyAlignment="1">
      <alignment horizontal="right"/>
    </xf>
    <xf numFmtId="0" fontId="15" fillId="30" borderId="0" xfId="0" applyFont="1" applyFill="1" applyBorder="1" applyAlignment="1">
      <alignment horizontal="right"/>
    </xf>
    <xf numFmtId="10" fontId="9" fillId="0" borderId="0" xfId="41" applyNumberFormat="1" applyFont="1"/>
    <xf numFmtId="167" fontId="9" fillId="0" borderId="0" xfId="0" applyNumberFormat="1" applyFont="1"/>
    <xf numFmtId="10" fontId="9" fillId="0" borderId="0" xfId="0" applyNumberFormat="1" applyFont="1"/>
    <xf numFmtId="0" fontId="9" fillId="0" borderId="0" xfId="0" applyFont="1" applyAlignment="1">
      <alignment horizontal="right"/>
    </xf>
    <xf numFmtId="43" fontId="9" fillId="0" borderId="0" xfId="0" applyNumberFormat="1" applyFont="1"/>
    <xf numFmtId="164" fontId="9" fillId="0" borderId="0" xfId="41" applyNumberFormat="1" applyFont="1"/>
    <xf numFmtId="0" fontId="10" fillId="0" borderId="0" xfId="0" applyFont="1" applyBorder="1" applyAlignment="1">
      <alignment horizontal="left"/>
    </xf>
    <xf numFmtId="0" fontId="10" fillId="0" borderId="0" xfId="0" applyFont="1" applyBorder="1" applyAlignment="1">
      <alignment horizontal="center"/>
    </xf>
    <xf numFmtId="0" fontId="10" fillId="0" borderId="0" xfId="0" applyFont="1" applyBorder="1" applyAlignment="1">
      <alignment horizontal="right"/>
    </xf>
    <xf numFmtId="0" fontId="11" fillId="0" borderId="0" xfId="0" applyFont="1" applyFill="1" applyAlignment="1"/>
    <xf numFmtId="0" fontId="10" fillId="0" borderId="0" xfId="0" applyFont="1" applyAlignment="1">
      <alignment horizontal="right"/>
    </xf>
    <xf numFmtId="0" fontId="10" fillId="0" borderId="14" xfId="0" applyFont="1" applyBorder="1" applyAlignment="1"/>
    <xf numFmtId="0" fontId="34" fillId="0" borderId="0" xfId="0" applyFont="1"/>
    <xf numFmtId="0" fontId="9" fillId="0" borderId="0" xfId="0" applyFont="1" applyBorder="1" applyAlignment="1">
      <alignment horizontal="left"/>
    </xf>
    <xf numFmtId="0" fontId="7" fillId="0" borderId="13" xfId="0" applyFont="1" applyBorder="1" applyAlignment="1">
      <alignment horizontal="left"/>
    </xf>
    <xf numFmtId="0" fontId="35" fillId="24" borderId="16" xfId="0" applyFont="1" applyFill="1" applyBorder="1"/>
    <xf numFmtId="0" fontId="11" fillId="24" borderId="17" xfId="0" applyFont="1" applyFill="1" applyBorder="1" applyAlignment="1">
      <alignment horizontal="right"/>
    </xf>
    <xf numFmtId="0" fontId="12" fillId="24" borderId="37" xfId="0" applyFont="1" applyFill="1" applyBorder="1"/>
    <xf numFmtId="0" fontId="11" fillId="24" borderId="0" xfId="0" applyFont="1" applyFill="1"/>
    <xf numFmtId="0" fontId="12" fillId="24" borderId="0" xfId="0" applyFont="1" applyFill="1"/>
    <xf numFmtId="0" fontId="9" fillId="24" borderId="0" xfId="0" applyFont="1" applyFill="1"/>
    <xf numFmtId="0" fontId="13" fillId="0" borderId="18" xfId="0" applyFont="1" applyBorder="1" applyAlignment="1">
      <alignment horizontal="right"/>
    </xf>
    <xf numFmtId="0" fontId="10" fillId="0" borderId="0" xfId="0" applyFont="1" applyBorder="1"/>
    <xf numFmtId="0" fontId="13" fillId="0" borderId="18" xfId="0" quotePrefix="1" applyFont="1" applyBorder="1" applyAlignment="1">
      <alignment horizontal="right"/>
    </xf>
    <xf numFmtId="0" fontId="13" fillId="0" borderId="0" xfId="0" quotePrefix="1" applyFont="1" applyBorder="1"/>
    <xf numFmtId="0" fontId="10" fillId="0" borderId="14" xfId="0" applyFont="1" applyBorder="1"/>
    <xf numFmtId="0" fontId="9" fillId="0" borderId="11" xfId="0" applyFont="1" applyBorder="1" applyAlignment="1">
      <alignment horizontal="left"/>
    </xf>
    <xf numFmtId="0" fontId="10" fillId="0" borderId="11" xfId="0" applyFont="1" applyBorder="1"/>
    <xf numFmtId="0" fontId="9" fillId="0" borderId="0" xfId="0" quotePrefix="1" applyFont="1"/>
    <xf numFmtId="0" fontId="36" fillId="24" borderId="0" xfId="0" applyFont="1" applyFill="1" applyBorder="1"/>
    <xf numFmtId="0" fontId="12" fillId="24" borderId="0" xfId="0" applyFont="1" applyFill="1" applyBorder="1"/>
    <xf numFmtId="0" fontId="10" fillId="0" borderId="0" xfId="0" applyFont="1"/>
    <xf numFmtId="0" fontId="10" fillId="0" borderId="0" xfId="0" applyFont="1" applyAlignment="1"/>
    <xf numFmtId="0" fontId="10" fillId="0" borderId="0" xfId="0" applyFont="1" applyBorder="1" applyAlignment="1"/>
    <xf numFmtId="0" fontId="9" fillId="0" borderId="0" xfId="0" applyFont="1" applyAlignment="1">
      <alignment vertical="center"/>
    </xf>
    <xf numFmtId="0" fontId="10" fillId="0" borderId="0" xfId="0" applyFont="1" applyAlignment="1">
      <alignment horizontal="right" vertical="center"/>
    </xf>
    <xf numFmtId="0" fontId="15" fillId="0" borderId="0" xfId="0" applyFont="1"/>
    <xf numFmtId="0" fontId="9" fillId="0" borderId="0" xfId="0" applyFont="1" applyAlignment="1">
      <alignment horizontal="center" wrapText="1"/>
    </xf>
    <xf numFmtId="0" fontId="14" fillId="0" borderId="0" xfId="0" applyFont="1" applyAlignment="1">
      <alignment horizontal="center"/>
    </xf>
    <xf numFmtId="0" fontId="14" fillId="0" borderId="0" xfId="0" applyFont="1" applyAlignment="1">
      <alignment horizontal="center" vertical="center" wrapText="1"/>
    </xf>
    <xf numFmtId="0" fontId="14" fillId="0" borderId="0" xfId="0" applyFont="1" applyAlignment="1">
      <alignment horizontal="center" vertical="center"/>
    </xf>
    <xf numFmtId="0" fontId="9" fillId="0" borderId="39" xfId="0" applyFont="1" applyBorder="1" applyAlignment="1">
      <alignment horizontal="center" wrapText="1"/>
    </xf>
    <xf numFmtId="0" fontId="9" fillId="0" borderId="40" xfId="0" applyFont="1" applyBorder="1" applyAlignment="1">
      <alignment horizontal="center" wrapText="1"/>
    </xf>
    <xf numFmtId="0" fontId="9" fillId="0" borderId="41" xfId="0" applyFont="1" applyBorder="1" applyAlignment="1">
      <alignment horizontal="center" wrapText="1"/>
    </xf>
    <xf numFmtId="0" fontId="9" fillId="0" borderId="42" xfId="0" applyFont="1" applyBorder="1" applyAlignment="1">
      <alignment horizontal="center" wrapText="1"/>
    </xf>
    <xf numFmtId="0" fontId="9" fillId="0" borderId="43" xfId="0" applyFont="1" applyBorder="1" applyAlignment="1">
      <alignment horizontal="center" wrapText="1"/>
    </xf>
    <xf numFmtId="0" fontId="9" fillId="0" borderId="25" xfId="0" applyFont="1" applyBorder="1" applyAlignment="1">
      <alignment horizontal="center" wrapText="1"/>
    </xf>
    <xf numFmtId="0" fontId="9" fillId="0" borderId="44" xfId="0" applyFont="1" applyBorder="1" applyAlignment="1">
      <alignment horizontal="center"/>
    </xf>
    <xf numFmtId="171" fontId="9" fillId="0" borderId="27" xfId="28" applyNumberFormat="1" applyFont="1" applyFill="1" applyBorder="1"/>
    <xf numFmtId="171" fontId="9" fillId="0" borderId="28" xfId="28" applyNumberFormat="1" applyFont="1" applyFill="1" applyBorder="1"/>
    <xf numFmtId="165" fontId="9" fillId="0" borderId="28" xfId="28" applyNumberFormat="1" applyFont="1" applyFill="1" applyBorder="1"/>
    <xf numFmtId="171" fontId="9" fillId="0" borderId="45" xfId="28" applyNumberFormat="1" applyFont="1" applyFill="1" applyBorder="1"/>
    <xf numFmtId="165" fontId="9" fillId="0" borderId="29" xfId="28" applyNumberFormat="1" applyFont="1" applyFill="1" applyBorder="1"/>
    <xf numFmtId="168" fontId="9" fillId="0" borderId="27" xfId="0" applyNumberFormat="1" applyFont="1" applyBorder="1"/>
    <xf numFmtId="168" fontId="9" fillId="0" borderId="28" xfId="0" applyNumberFormat="1" applyFont="1" applyBorder="1"/>
    <xf numFmtId="166" fontId="9" fillId="0" borderId="28" xfId="29" applyNumberFormat="1" applyFont="1" applyBorder="1"/>
    <xf numFmtId="44" fontId="9" fillId="0" borderId="46" xfId="29" applyFont="1" applyBorder="1"/>
    <xf numFmtId="44" fontId="9" fillId="0" borderId="47" xfId="29" applyNumberFormat="1" applyFont="1" applyBorder="1"/>
    <xf numFmtId="172" fontId="9" fillId="0" borderId="0" xfId="0" applyNumberFormat="1" applyFont="1"/>
    <xf numFmtId="171" fontId="9" fillId="0" borderId="30" xfId="28" applyNumberFormat="1" applyFont="1" applyFill="1" applyBorder="1"/>
    <xf numFmtId="171" fontId="9" fillId="0" borderId="35" xfId="28" applyNumberFormat="1" applyFont="1" applyFill="1" applyBorder="1"/>
    <xf numFmtId="165" fontId="9" fillId="0" borderId="35" xfId="28" applyNumberFormat="1" applyFont="1" applyFill="1" applyBorder="1"/>
    <xf numFmtId="165" fontId="9" fillId="0" borderId="31" xfId="28" applyNumberFormat="1" applyFont="1" applyFill="1" applyBorder="1"/>
    <xf numFmtId="168" fontId="9" fillId="0" borderId="30" xfId="0" applyNumberFormat="1" applyFont="1" applyBorder="1"/>
    <xf numFmtId="168" fontId="9" fillId="0" borderId="35" xfId="0" applyNumberFormat="1" applyFont="1" applyBorder="1"/>
    <xf numFmtId="166" fontId="9" fillId="0" borderId="35" xfId="29" applyNumberFormat="1" applyFont="1" applyBorder="1"/>
    <xf numFmtId="44" fontId="9" fillId="0" borderId="14" xfId="29" applyFont="1" applyBorder="1"/>
    <xf numFmtId="44" fontId="9" fillId="0" borderId="48" xfId="29" applyNumberFormat="1" applyFont="1" applyBorder="1"/>
    <xf numFmtId="0" fontId="9" fillId="0" borderId="49" xfId="0" applyFont="1" applyBorder="1" applyAlignment="1">
      <alignment horizontal="center"/>
    </xf>
    <xf numFmtId="171" fontId="9" fillId="0" borderId="32" xfId="28" applyNumberFormat="1" applyFont="1" applyFill="1" applyBorder="1"/>
    <xf numFmtId="171" fontId="9" fillId="0" borderId="33" xfId="28" applyNumberFormat="1" applyFont="1" applyFill="1" applyBorder="1"/>
    <xf numFmtId="165" fontId="9" fillId="0" borderId="33" xfId="28" applyNumberFormat="1" applyFont="1" applyFill="1" applyBorder="1"/>
    <xf numFmtId="165" fontId="9" fillId="0" borderId="34" xfId="28" applyNumberFormat="1" applyFont="1" applyFill="1" applyBorder="1"/>
    <xf numFmtId="168" fontId="9" fillId="0" borderId="32" xfId="0" applyNumberFormat="1" applyFont="1" applyBorder="1"/>
    <xf numFmtId="168" fontId="9" fillId="0" borderId="33" xfId="0" applyNumberFormat="1" applyFont="1" applyBorder="1"/>
    <xf numFmtId="166" fontId="9" fillId="0" borderId="33" xfId="29" applyNumberFormat="1" applyFont="1" applyBorder="1"/>
    <xf numFmtId="44" fontId="9" fillId="0" borderId="38" xfId="29" applyFont="1" applyBorder="1"/>
    <xf numFmtId="44" fontId="9" fillId="0" borderId="50" xfId="29" applyNumberFormat="1" applyFont="1" applyBorder="1"/>
    <xf numFmtId="0" fontId="9" fillId="0" borderId="51" xfId="0" applyFont="1" applyBorder="1" applyAlignment="1">
      <alignment horizontal="center"/>
    </xf>
    <xf numFmtId="171" fontId="9" fillId="0" borderId="52" xfId="28" applyNumberFormat="1" applyFont="1" applyFill="1" applyBorder="1"/>
    <xf numFmtId="171" fontId="9" fillId="0" borderId="53" xfId="28" applyNumberFormat="1" applyFont="1" applyFill="1" applyBorder="1"/>
    <xf numFmtId="165" fontId="9" fillId="0" borderId="53" xfId="28" applyNumberFormat="1" applyFont="1" applyFill="1" applyBorder="1"/>
    <xf numFmtId="165" fontId="9" fillId="0" borderId="54" xfId="28" applyNumberFormat="1" applyFont="1" applyFill="1" applyBorder="1"/>
    <xf numFmtId="168" fontId="9" fillId="0" borderId="52" xfId="0" applyNumberFormat="1" applyFont="1" applyBorder="1"/>
    <xf numFmtId="168" fontId="9" fillId="0" borderId="53" xfId="0" applyNumberFormat="1" applyFont="1" applyBorder="1"/>
    <xf numFmtId="166" fontId="9" fillId="0" borderId="53" xfId="29" applyNumberFormat="1" applyFont="1" applyBorder="1"/>
    <xf numFmtId="44" fontId="9" fillId="0" borderId="55" xfId="29" applyFont="1" applyBorder="1"/>
    <xf numFmtId="44" fontId="9" fillId="0" borderId="56" xfId="29" applyNumberFormat="1" applyFont="1" applyBorder="1"/>
    <xf numFmtId="170" fontId="9" fillId="0" borderId="0" xfId="0" applyNumberFormat="1" applyFont="1"/>
    <xf numFmtId="169" fontId="9" fillId="0" borderId="0" xfId="0" applyNumberFormat="1" applyFont="1"/>
    <xf numFmtId="165" fontId="9" fillId="0" borderId="27" xfId="28" applyNumberFormat="1" applyFont="1" applyFill="1" applyBorder="1"/>
    <xf numFmtId="165" fontId="9" fillId="0" borderId="30" xfId="28" applyNumberFormat="1" applyFont="1" applyFill="1" applyBorder="1"/>
    <xf numFmtId="165" fontId="9" fillId="0" borderId="32" xfId="28" applyNumberFormat="1" applyFont="1" applyFill="1" applyBorder="1"/>
    <xf numFmtId="165" fontId="9" fillId="0" borderId="52" xfId="28" applyNumberFormat="1" applyFont="1" applyFill="1" applyBorder="1"/>
    <xf numFmtId="9" fontId="9" fillId="0" borderId="34" xfId="41" applyFont="1" applyFill="1" applyBorder="1"/>
    <xf numFmtId="9" fontId="9" fillId="0" borderId="54" xfId="41" applyFont="1" applyFill="1" applyBorder="1"/>
    <xf numFmtId="0" fontId="12" fillId="24" borderId="16" xfId="0" applyFont="1" applyFill="1" applyBorder="1"/>
    <xf numFmtId="0" fontId="38" fillId="24" borderId="17" xfId="0" applyFont="1" applyFill="1" applyBorder="1" applyAlignment="1">
      <alignment horizontal="right"/>
    </xf>
    <xf numFmtId="0" fontId="9" fillId="0" borderId="21" xfId="0" quotePrefix="1" applyFont="1" applyBorder="1"/>
    <xf numFmtId="165" fontId="9" fillId="0" borderId="14" xfId="28" applyNumberFormat="1" applyFont="1" applyBorder="1"/>
    <xf numFmtId="165" fontId="9" fillId="0" borderId="38" xfId="28" applyNumberFormat="1" applyFont="1" applyBorder="1"/>
    <xf numFmtId="0" fontId="15" fillId="0" borderId="38" xfId="0" applyFont="1" applyBorder="1"/>
    <xf numFmtId="165" fontId="15" fillId="0" borderId="0" xfId="28" applyNumberFormat="1" applyFont="1" applyAlignment="1">
      <alignment horizontal="center" wrapText="1"/>
    </xf>
    <xf numFmtId="165" fontId="9" fillId="0" borderId="21" xfId="28" applyNumberFormat="1" applyFont="1" applyBorder="1" applyAlignment="1">
      <alignment horizontal="center" wrapText="1"/>
    </xf>
    <xf numFmtId="165" fontId="9" fillId="0" borderId="57" xfId="28" applyNumberFormat="1" applyFont="1" applyBorder="1"/>
    <xf numFmtId="165" fontId="9" fillId="0" borderId="21" xfId="28" applyNumberFormat="1" applyFont="1" applyBorder="1"/>
    <xf numFmtId="9" fontId="9" fillId="0" borderId="58" xfId="41" applyFont="1" applyBorder="1"/>
    <xf numFmtId="9" fontId="9" fillId="0" borderId="21" xfId="41" applyFont="1" applyBorder="1"/>
    <xf numFmtId="165" fontId="9" fillId="0" borderId="58" xfId="28" applyNumberFormat="1" applyFont="1" applyBorder="1"/>
    <xf numFmtId="165" fontId="9" fillId="0" borderId="0" xfId="28" applyNumberFormat="1" applyFont="1" applyAlignment="1">
      <alignment horizontal="center"/>
    </xf>
    <xf numFmtId="165" fontId="9" fillId="0" borderId="0" xfId="28" applyNumberFormat="1" applyFont="1" applyBorder="1"/>
    <xf numFmtId="165" fontId="9" fillId="0" borderId="0" xfId="28" applyNumberFormat="1" applyFont="1" applyBorder="1" applyAlignment="1">
      <alignment horizontal="center"/>
    </xf>
    <xf numFmtId="43" fontId="9" fillId="0" borderId="21" xfId="28" applyFont="1" applyBorder="1"/>
    <xf numFmtId="165" fontId="15" fillId="0" borderId="0" xfId="28" applyNumberFormat="1" applyFont="1" applyAlignment="1">
      <alignment horizontal="left"/>
    </xf>
    <xf numFmtId="14" fontId="9" fillId="32" borderId="27" xfId="0" applyNumberFormat="1" applyFont="1" applyFill="1" applyBorder="1"/>
    <xf numFmtId="14" fontId="9" fillId="32" borderId="29" xfId="0" applyNumberFormat="1" applyFont="1" applyFill="1" applyBorder="1"/>
    <xf numFmtId="14" fontId="9" fillId="32" borderId="30" xfId="0" applyNumberFormat="1" applyFont="1" applyFill="1" applyBorder="1"/>
    <xf numFmtId="14" fontId="9" fillId="32" borderId="31" xfId="0" applyNumberFormat="1" applyFont="1" applyFill="1" applyBorder="1"/>
    <xf numFmtId="14" fontId="9" fillId="32" borderId="32" xfId="0" applyNumberFormat="1" applyFont="1" applyFill="1" applyBorder="1"/>
    <xf numFmtId="14" fontId="9" fillId="32" borderId="34" xfId="0" applyNumberFormat="1" applyFont="1" applyFill="1" applyBorder="1"/>
    <xf numFmtId="14" fontId="9" fillId="32" borderId="52" xfId="0" applyNumberFormat="1" applyFont="1" applyFill="1" applyBorder="1"/>
    <xf numFmtId="14" fontId="9" fillId="32" borderId="54" xfId="0" applyNumberFormat="1" applyFont="1" applyFill="1" applyBorder="1"/>
    <xf numFmtId="0" fontId="10" fillId="0" borderId="0" xfId="0" applyFont="1" applyFill="1" applyAlignment="1">
      <alignment horizontal="right"/>
    </xf>
    <xf numFmtId="0" fontId="10" fillId="0" borderId="0" xfId="0" applyFont="1" applyFill="1"/>
    <xf numFmtId="0" fontId="34" fillId="0" borderId="0" xfId="0" applyFont="1" applyBorder="1"/>
    <xf numFmtId="0" fontId="9" fillId="0" borderId="14" xfId="0" applyFont="1" applyBorder="1" applyAlignment="1" applyProtection="1">
      <alignment horizontal="left"/>
      <protection locked="0"/>
    </xf>
    <xf numFmtId="0" fontId="9" fillId="0" borderId="0" xfId="0" applyFont="1" applyAlignment="1" applyProtection="1">
      <alignment horizontal="left"/>
      <protection locked="0"/>
    </xf>
    <xf numFmtId="14" fontId="9" fillId="0" borderId="14" xfId="0" applyNumberFormat="1" applyFont="1" applyBorder="1" applyAlignment="1" applyProtection="1">
      <alignment horizontal="left"/>
      <protection locked="0"/>
    </xf>
    <xf numFmtId="10" fontId="15" fillId="25" borderId="0" xfId="41" applyNumberFormat="1" applyFont="1" applyFill="1" applyBorder="1" applyAlignment="1">
      <alignment horizontal="right"/>
    </xf>
    <xf numFmtId="0" fontId="9" fillId="0" borderId="0" xfId="0" applyFont="1" applyFill="1" applyAlignment="1">
      <alignment horizontal="right"/>
    </xf>
    <xf numFmtId="43" fontId="9" fillId="0" borderId="0" xfId="28" applyFont="1" applyFill="1" applyBorder="1"/>
    <xf numFmtId="10" fontId="15" fillId="26" borderId="0" xfId="41" applyNumberFormat="1" applyFont="1" applyFill="1" applyBorder="1" applyAlignment="1">
      <alignment horizontal="right"/>
    </xf>
    <xf numFmtId="10" fontId="15" fillId="27" borderId="0" xfId="41" applyNumberFormat="1" applyFont="1" applyFill="1" applyBorder="1" applyAlignment="1">
      <alignment horizontal="right"/>
    </xf>
    <xf numFmtId="10" fontId="15" fillId="28" borderId="0" xfId="41" applyNumberFormat="1" applyFont="1" applyFill="1" applyBorder="1" applyAlignment="1">
      <alignment horizontal="right"/>
    </xf>
    <xf numFmtId="10" fontId="15" fillId="29" borderId="0" xfId="41" applyNumberFormat="1" applyFont="1" applyFill="1" applyBorder="1" applyAlignment="1">
      <alignment horizontal="right"/>
    </xf>
    <xf numFmtId="10" fontId="15" fillId="30" borderId="0" xfId="41" applyNumberFormat="1" applyFont="1" applyFill="1" applyBorder="1" applyAlignment="1">
      <alignment horizontal="right"/>
    </xf>
    <xf numFmtId="10" fontId="15" fillId="25" borderId="0" xfId="41" applyNumberFormat="1" applyFont="1" applyFill="1" applyBorder="1" applyAlignment="1">
      <alignment horizontal="center" wrapText="1"/>
    </xf>
    <xf numFmtId="10" fontId="15" fillId="26" borderId="0" xfId="41" applyNumberFormat="1" applyFont="1" applyFill="1" applyBorder="1" applyAlignment="1">
      <alignment horizontal="center" wrapText="1"/>
    </xf>
    <xf numFmtId="10" fontId="15" fillId="27" borderId="0" xfId="41" applyNumberFormat="1" applyFont="1" applyFill="1" applyBorder="1" applyAlignment="1">
      <alignment horizontal="center" wrapText="1"/>
    </xf>
    <xf numFmtId="10" fontId="15" fillId="28" borderId="0" xfId="41" applyNumberFormat="1" applyFont="1" applyFill="1" applyBorder="1" applyAlignment="1">
      <alignment horizontal="center" wrapText="1"/>
    </xf>
    <xf numFmtId="10" fontId="15" fillId="29" borderId="0" xfId="41" applyNumberFormat="1" applyFont="1" applyFill="1" applyBorder="1" applyAlignment="1">
      <alignment horizontal="center" wrapText="1"/>
    </xf>
    <xf numFmtId="10" fontId="15" fillId="30" borderId="0" xfId="41" applyNumberFormat="1" applyFont="1" applyFill="1" applyBorder="1" applyAlignment="1">
      <alignment horizontal="center" wrapText="1"/>
    </xf>
    <xf numFmtId="10" fontId="9" fillId="0" borderId="0" xfId="41" applyNumberFormat="1" applyFont="1" applyFill="1"/>
    <xf numFmtId="0" fontId="40" fillId="0" borderId="0" xfId="0" applyFont="1"/>
    <xf numFmtId="0" fontId="41" fillId="0" borderId="0" xfId="0" applyFont="1"/>
    <xf numFmtId="172" fontId="42" fillId="0" borderId="0" xfId="0" applyNumberFormat="1" applyFont="1"/>
    <xf numFmtId="0" fontId="42" fillId="0" borderId="0" xfId="0" applyFont="1"/>
    <xf numFmtId="44" fontId="9" fillId="26" borderId="28" xfId="29" applyFont="1" applyFill="1" applyBorder="1" applyProtection="1">
      <protection locked="0"/>
    </xf>
    <xf numFmtId="0" fontId="10" fillId="31" borderId="14" xfId="0" applyFont="1" applyFill="1" applyBorder="1" applyProtection="1">
      <protection locked="0"/>
    </xf>
    <xf numFmtId="0" fontId="10" fillId="31" borderId="14" xfId="0" applyFont="1" applyFill="1" applyBorder="1" applyAlignment="1" applyProtection="1">
      <alignment horizontal="center"/>
      <protection locked="0"/>
    </xf>
    <xf numFmtId="0" fontId="10" fillId="31" borderId="38" xfId="0" applyFont="1" applyFill="1" applyBorder="1" applyProtection="1">
      <protection locked="0"/>
    </xf>
    <xf numFmtId="0" fontId="9" fillId="31" borderId="14" xfId="0" applyFont="1" applyFill="1" applyBorder="1" applyProtection="1">
      <protection locked="0"/>
    </xf>
    <xf numFmtId="0" fontId="9" fillId="31" borderId="38" xfId="0" applyFont="1" applyFill="1" applyBorder="1" applyProtection="1">
      <protection locked="0"/>
    </xf>
    <xf numFmtId="0" fontId="9" fillId="31" borderId="38" xfId="0" applyFont="1" applyFill="1" applyBorder="1" applyAlignment="1" applyProtection="1">
      <alignment horizontal="left"/>
      <protection locked="0"/>
    </xf>
    <xf numFmtId="44" fontId="9" fillId="26" borderId="59" xfId="29" applyFont="1" applyFill="1" applyBorder="1" applyProtection="1">
      <protection locked="0"/>
    </xf>
    <xf numFmtId="3" fontId="9" fillId="26" borderId="60" xfId="0" applyNumberFormat="1" applyFont="1" applyFill="1" applyBorder="1" applyProtection="1">
      <protection locked="0"/>
    </xf>
    <xf numFmtId="3" fontId="9" fillId="26" borderId="61" xfId="0" applyNumberFormat="1" applyFont="1" applyFill="1" applyBorder="1" applyProtection="1">
      <protection locked="0"/>
    </xf>
    <xf numFmtId="0" fontId="42" fillId="0" borderId="0" xfId="0" applyFont="1" applyAlignment="1">
      <alignment wrapText="1"/>
    </xf>
    <xf numFmtId="0" fontId="9" fillId="0" borderId="62" xfId="0" applyFont="1" applyBorder="1" applyAlignment="1">
      <alignment horizontal="center" wrapText="1"/>
    </xf>
    <xf numFmtId="0" fontId="9" fillId="26" borderId="63" xfId="0" applyFont="1" applyFill="1" applyBorder="1" applyAlignment="1" applyProtection="1">
      <alignment horizontal="center"/>
      <protection locked="0"/>
    </xf>
    <xf numFmtId="0" fontId="9" fillId="26" borderId="64" xfId="0" applyFont="1" applyFill="1" applyBorder="1" applyAlignment="1" applyProtection="1">
      <alignment horizontal="center"/>
      <protection locked="0"/>
    </xf>
    <xf numFmtId="0" fontId="9" fillId="0" borderId="39" xfId="0" applyFont="1" applyFill="1" applyBorder="1" applyAlignment="1">
      <alignment horizontal="center" wrapText="1"/>
    </xf>
    <xf numFmtId="0" fontId="9" fillId="0" borderId="0" xfId="0" applyFont="1" applyBorder="1" applyAlignment="1">
      <alignment horizontal="center" wrapText="1"/>
    </xf>
    <xf numFmtId="0" fontId="37" fillId="0" borderId="0" xfId="0" applyFont="1" applyBorder="1" applyAlignment="1">
      <alignment horizontal="center" wrapText="1"/>
    </xf>
    <xf numFmtId="0" fontId="15" fillId="0" borderId="0" xfId="0" applyFont="1" applyBorder="1" applyAlignment="1">
      <alignment horizontal="center"/>
    </xf>
    <xf numFmtId="0" fontId="15" fillId="0" borderId="0" xfId="0" applyFont="1" applyBorder="1" applyAlignment="1">
      <alignment horizontal="left" vertical="center"/>
    </xf>
    <xf numFmtId="0" fontId="5" fillId="0" borderId="0" xfId="0" applyFont="1"/>
    <xf numFmtId="0" fontId="9" fillId="0" borderId="0" xfId="0" applyFont="1" applyAlignment="1">
      <alignment horizontal="right" vertical="top"/>
    </xf>
    <xf numFmtId="174" fontId="44" fillId="0" borderId="84" xfId="0" applyNumberFormat="1" applyFont="1" applyBorder="1" applyAlignment="1">
      <alignment horizontal="right" wrapText="1"/>
    </xf>
    <xf numFmtId="0" fontId="44" fillId="0" borderId="85" xfId="0" applyFont="1" applyBorder="1" applyAlignment="1">
      <alignment horizontal="left" wrapText="1"/>
    </xf>
    <xf numFmtId="0" fontId="44" fillId="0" borderId="71" xfId="0" applyFont="1" applyBorder="1" applyAlignment="1">
      <alignment vertical="center"/>
    </xf>
    <xf numFmtId="174" fontId="44" fillId="0" borderId="72" xfId="0" applyNumberFormat="1" applyFont="1" applyBorder="1" applyAlignment="1">
      <alignment horizontal="right" vertical="center"/>
    </xf>
    <xf numFmtId="0" fontId="44" fillId="0" borderId="75" xfId="0" applyFont="1" applyBorder="1" applyAlignment="1">
      <alignment horizontal="center" vertical="center"/>
    </xf>
    <xf numFmtId="44" fontId="9" fillId="33" borderId="45" xfId="29" applyFont="1" applyFill="1" applyBorder="1" applyProtection="1">
      <protection locked="0"/>
    </xf>
    <xf numFmtId="44" fontId="9" fillId="33" borderId="28" xfId="29" applyFont="1" applyFill="1" applyBorder="1" applyProtection="1">
      <protection locked="0"/>
    </xf>
    <xf numFmtId="44" fontId="9" fillId="33" borderId="65" xfId="29" applyFont="1" applyFill="1" applyBorder="1" applyProtection="1">
      <protection locked="0"/>
    </xf>
    <xf numFmtId="44" fontId="9" fillId="33" borderId="59" xfId="29" applyFont="1" applyFill="1" applyBorder="1" applyProtection="1">
      <protection locked="0"/>
    </xf>
    <xf numFmtId="0" fontId="40" fillId="31" borderId="38" xfId="0" applyFont="1" applyFill="1" applyBorder="1" applyAlignment="1" applyProtection="1">
      <alignment horizontal="left"/>
      <protection locked="0"/>
    </xf>
    <xf numFmtId="0" fontId="46" fillId="0" borderId="87" xfId="2514" applyFont="1" applyBorder="1" applyAlignment="1">
      <alignment horizontal="center"/>
    </xf>
    <xf numFmtId="0" fontId="46" fillId="0" borderId="75" xfId="2514" applyFont="1" applyBorder="1" applyAlignment="1">
      <alignment horizontal="center"/>
    </xf>
    <xf numFmtId="0" fontId="46" fillId="0" borderId="73" xfId="2514" applyFont="1" applyBorder="1" applyAlignment="1">
      <alignment horizontal="center"/>
    </xf>
    <xf numFmtId="0" fontId="40" fillId="0" borderId="0" xfId="0" applyFont="1" applyAlignment="1">
      <alignment vertical="center"/>
    </xf>
    <xf numFmtId="37" fontId="45" fillId="0" borderId="0" xfId="2526" applyNumberFormat="1" applyFont="1" applyFill="1" applyBorder="1" applyAlignment="1" applyProtection="1">
      <alignment horizontal="right" vertical="center"/>
    </xf>
    <xf numFmtId="37" fontId="106" fillId="0" borderId="0" xfId="2526" applyNumberFormat="1" applyFont="1" applyFill="1" applyBorder="1" applyAlignment="1" applyProtection="1">
      <alignment horizontal="right" vertical="center"/>
    </xf>
    <xf numFmtId="7" fontId="107" fillId="0" borderId="0" xfId="2526" applyNumberFormat="1" applyFont="1" applyFill="1" applyBorder="1" applyAlignment="1" applyProtection="1">
      <alignment horizontal="center" vertical="center" wrapText="1"/>
      <protection locked="0"/>
    </xf>
    <xf numFmtId="0" fontId="46" fillId="25" borderId="111" xfId="2540" applyNumberFormat="1" applyFont="1" applyFill="1" applyBorder="1" applyProtection="1">
      <protection locked="0"/>
    </xf>
    <xf numFmtId="0" fontId="46" fillId="28" borderId="36" xfId="2540" applyNumberFormat="1" applyFont="1" applyFill="1" applyBorder="1" applyProtection="1">
      <protection locked="0"/>
    </xf>
    <xf numFmtId="0" fontId="46" fillId="25" borderId="36" xfId="2540" applyNumberFormat="1" applyFont="1" applyFill="1" applyBorder="1" applyProtection="1">
      <protection locked="0"/>
    </xf>
    <xf numFmtId="0" fontId="46" fillId="25" borderId="110" xfId="2540" applyNumberFormat="1" applyFont="1" applyFill="1" applyBorder="1" applyProtection="1">
      <protection locked="0"/>
    </xf>
    <xf numFmtId="0" fontId="46" fillId="25" borderId="109" xfId="2540" applyNumberFormat="1" applyFont="1" applyFill="1" applyBorder="1" applyProtection="1">
      <protection locked="0"/>
    </xf>
    <xf numFmtId="0" fontId="46" fillId="28" borderId="33" xfId="2540" applyNumberFormat="1" applyFont="1" applyFill="1" applyBorder="1" applyProtection="1">
      <protection locked="0"/>
    </xf>
    <xf numFmtId="0" fontId="46" fillId="25" borderId="33" xfId="2540" applyNumberFormat="1" applyFont="1" applyFill="1" applyBorder="1" applyProtection="1">
      <protection locked="0"/>
    </xf>
    <xf numFmtId="0" fontId="46" fillId="25" borderId="108" xfId="2540" applyNumberFormat="1" applyFont="1" applyFill="1" applyBorder="1" applyProtection="1">
      <protection locked="0"/>
    </xf>
    <xf numFmtId="0" fontId="46" fillId="25" borderId="107" xfId="2540" applyNumberFormat="1" applyFont="1" applyFill="1" applyBorder="1" applyProtection="1">
      <protection locked="0"/>
    </xf>
    <xf numFmtId="0" fontId="46" fillId="28" borderId="28" xfId="2540" applyNumberFormat="1" applyFont="1" applyFill="1" applyBorder="1" applyProtection="1">
      <protection locked="0"/>
    </xf>
    <xf numFmtId="0" fontId="46" fillId="25" borderId="28" xfId="2540" applyNumberFormat="1" applyFont="1" applyFill="1" applyBorder="1" applyProtection="1">
      <protection locked="0"/>
    </xf>
    <xf numFmtId="0" fontId="46" fillId="25" borderId="106" xfId="2540" applyNumberFormat="1" applyFont="1" applyFill="1" applyBorder="1" applyProtection="1">
      <protection locked="0"/>
    </xf>
    <xf numFmtId="0" fontId="40" fillId="0" borderId="0" xfId="0" applyFont="1" applyBorder="1" applyAlignment="1">
      <alignment horizontal="right"/>
    </xf>
    <xf numFmtId="0" fontId="9" fillId="0" borderId="0" xfId="0" applyFont="1" applyBorder="1" applyAlignment="1">
      <alignment horizontal="center"/>
    </xf>
    <xf numFmtId="44" fontId="9" fillId="26" borderId="28" xfId="661" applyFont="1" applyFill="1" applyBorder="1" applyProtection="1">
      <protection locked="0"/>
    </xf>
    <xf numFmtId="3" fontId="9" fillId="26" borderId="60" xfId="1703" applyNumberFormat="1" applyFont="1" applyFill="1" applyBorder="1" applyProtection="1">
      <protection locked="0"/>
    </xf>
    <xf numFmtId="164" fontId="9" fillId="0" borderId="34" xfId="41" applyNumberFormat="1" applyFont="1" applyFill="1" applyBorder="1"/>
    <xf numFmtId="164" fontId="9" fillId="0" borderId="29" xfId="41" applyNumberFormat="1" applyFont="1" applyFill="1" applyBorder="1"/>
    <xf numFmtId="3" fontId="9" fillId="26" borderId="60" xfId="1703" applyNumberFormat="1" applyFont="1" applyFill="1" applyBorder="1" applyProtection="1">
      <protection locked="0"/>
    </xf>
    <xf numFmtId="2" fontId="15" fillId="0" borderId="0" xfId="41" applyNumberFormat="1" applyFont="1"/>
    <xf numFmtId="0" fontId="40" fillId="0" borderId="0" xfId="0" applyFont="1" applyBorder="1"/>
    <xf numFmtId="37" fontId="108" fillId="0" borderId="0" xfId="2526" applyNumberFormat="1" applyFont="1" applyFill="1" applyBorder="1" applyAlignment="1" applyProtection="1">
      <alignment horizontal="center" vertical="center" wrapText="1"/>
      <protection locked="0"/>
    </xf>
    <xf numFmtId="10" fontId="108" fillId="0" borderId="0" xfId="41" applyNumberFormat="1" applyFont="1" applyFill="1" applyBorder="1" applyAlignment="1" applyProtection="1">
      <alignment horizontal="center" vertical="center" wrapText="1"/>
      <protection locked="0"/>
    </xf>
    <xf numFmtId="0" fontId="9" fillId="0" borderId="14" xfId="0" applyFont="1" applyBorder="1" applyAlignment="1">
      <alignment horizontal="left"/>
    </xf>
    <xf numFmtId="0" fontId="10" fillId="0" borderId="0" xfId="2588" applyFont="1" applyAlignment="1">
      <alignment horizontal="right"/>
    </xf>
    <xf numFmtId="0" fontId="9" fillId="0" borderId="21" xfId="0" applyFont="1" applyFill="1" applyBorder="1" applyAlignment="1">
      <alignment horizontal="center"/>
    </xf>
    <xf numFmtId="0" fontId="9" fillId="0" borderId="0" xfId="0" applyFont="1" applyFill="1" applyBorder="1" applyAlignment="1">
      <alignment horizontal="center"/>
    </xf>
    <xf numFmtId="0" fontId="115" fillId="0" borderId="57" xfId="2485" applyFont="1" applyBorder="1" applyAlignment="1">
      <alignment horizontal="center" wrapText="1"/>
    </xf>
    <xf numFmtId="37" fontId="116" fillId="0" borderId="57" xfId="2526" applyNumberFormat="1" applyFont="1" applyFill="1" applyBorder="1" applyAlignment="1" applyProtection="1">
      <alignment horizontal="center" vertical="center" wrapText="1"/>
      <protection locked="0"/>
    </xf>
    <xf numFmtId="0" fontId="115" fillId="0" borderId="57" xfId="2485" applyFont="1" applyBorder="1"/>
    <xf numFmtId="167" fontId="117" fillId="0" borderId="77" xfId="46" applyNumberFormat="1" applyFont="1" applyBorder="1" applyAlignment="1">
      <alignment horizontal="center" vertical="center"/>
    </xf>
    <xf numFmtId="167" fontId="117" fillId="0" borderId="57" xfId="46" applyNumberFormat="1" applyFont="1" applyBorder="1" applyAlignment="1">
      <alignment horizontal="center" vertical="center"/>
    </xf>
    <xf numFmtId="0" fontId="9" fillId="72" borderId="0" xfId="0" applyFont="1" applyFill="1" applyBorder="1" applyAlignment="1">
      <alignment horizontal="left" indent="1"/>
    </xf>
    <xf numFmtId="0" fontId="15" fillId="72" borderId="0" xfId="0" applyFont="1" applyFill="1" applyBorder="1"/>
    <xf numFmtId="0" fontId="15" fillId="72" borderId="21" xfId="0" applyFont="1" applyFill="1" applyBorder="1" applyAlignment="1">
      <alignment horizontal="left"/>
    </xf>
    <xf numFmtId="0" fontId="15" fillId="72" borderId="21" xfId="0" applyFont="1" applyFill="1" applyBorder="1"/>
    <xf numFmtId="0" fontId="9" fillId="72" borderId="21" xfId="0" applyFont="1" applyFill="1" applyBorder="1" applyAlignment="1">
      <alignment horizontal="right" vertical="center"/>
    </xf>
    <xf numFmtId="0" fontId="9" fillId="71" borderId="0" xfId="0" applyFont="1" applyFill="1"/>
    <xf numFmtId="0" fontId="5" fillId="71" borderId="0" xfId="0" applyFont="1" applyFill="1"/>
    <xf numFmtId="0" fontId="15" fillId="0" borderId="0" xfId="0" applyFont="1" applyFill="1" applyBorder="1" applyAlignment="1">
      <alignment horizontal="left"/>
    </xf>
    <xf numFmtId="0" fontId="15" fillId="0" borderId="0" xfId="0" applyFont="1" applyFill="1" applyBorder="1"/>
    <xf numFmtId="0" fontId="9" fillId="0" borderId="0" xfId="0" applyFont="1" applyFill="1" applyBorder="1" applyAlignment="1">
      <alignment horizontal="right" vertical="center"/>
    </xf>
    <xf numFmtId="0" fontId="5" fillId="0" borderId="0" xfId="0" applyFont="1" applyFill="1"/>
    <xf numFmtId="0" fontId="9" fillId="0" borderId="79" xfId="0" applyFont="1" applyFill="1" applyBorder="1" applyAlignment="1">
      <alignment horizontal="left"/>
    </xf>
    <xf numFmtId="0" fontId="15" fillId="0" borderId="79" xfId="0" applyFont="1" applyBorder="1"/>
    <xf numFmtId="0" fontId="9" fillId="0" borderId="79" xfId="0" applyFont="1" applyBorder="1"/>
    <xf numFmtId="0" fontId="118" fillId="0" borderId="0" xfId="0" applyFont="1" applyFill="1" applyBorder="1"/>
    <xf numFmtId="0" fontId="118" fillId="0" borderId="0" xfId="0" applyFont="1"/>
    <xf numFmtId="0" fontId="9" fillId="0" borderId="114" xfId="0" applyFont="1" applyBorder="1" applyAlignment="1"/>
    <xf numFmtId="0" fontId="9" fillId="0" borderId="115" xfId="0" applyFont="1" applyBorder="1" applyAlignment="1"/>
    <xf numFmtId="0" fontId="9" fillId="0" borderId="116" xfId="0" applyFont="1" applyBorder="1" applyAlignment="1"/>
    <xf numFmtId="0" fontId="119" fillId="0" borderId="117" xfId="0" applyFont="1" applyBorder="1" applyAlignment="1">
      <alignment horizontal="left" indent="1"/>
    </xf>
    <xf numFmtId="0" fontId="9" fillId="0" borderId="118" xfId="0" applyFont="1" applyFill="1" applyBorder="1" applyAlignment="1">
      <alignment horizontal="center"/>
    </xf>
    <xf numFmtId="0" fontId="9" fillId="0" borderId="118" xfId="0" applyFont="1" applyFill="1" applyBorder="1" applyAlignment="1">
      <alignment horizontal="center" vertical="center"/>
    </xf>
    <xf numFmtId="0" fontId="9" fillId="71" borderId="119" xfId="0" applyFont="1" applyFill="1" applyBorder="1" applyAlignment="1">
      <alignment horizontal="center"/>
    </xf>
    <xf numFmtId="0" fontId="15" fillId="34" borderId="0" xfId="0" applyFont="1" applyFill="1" applyAlignment="1">
      <alignment wrapText="1"/>
    </xf>
    <xf numFmtId="0" fontId="9" fillId="34" borderId="0" xfId="0" applyFont="1" applyFill="1"/>
    <xf numFmtId="0" fontId="15" fillId="34" borderId="0" xfId="0" applyFont="1" applyFill="1" applyBorder="1"/>
    <xf numFmtId="0" fontId="15" fillId="34" borderId="0" xfId="0" applyFont="1" applyFill="1" applyAlignment="1">
      <alignment horizontal="right" wrapText="1"/>
    </xf>
    <xf numFmtId="0" fontId="15" fillId="0" borderId="0" xfId="0" applyFont="1" applyFill="1" applyAlignment="1">
      <alignment horizontal="right" wrapText="1"/>
    </xf>
    <xf numFmtId="0" fontId="119" fillId="0" borderId="20" xfId="0" applyFont="1" applyBorder="1" applyAlignment="1">
      <alignment horizontal="left" indent="1"/>
    </xf>
    <xf numFmtId="0" fontId="9" fillId="0" borderId="21" xfId="0" applyFont="1" applyFill="1" applyBorder="1" applyAlignment="1">
      <alignment horizontal="center" vertical="center"/>
    </xf>
    <xf numFmtId="0" fontId="9" fillId="71" borderId="22" xfId="0" applyFont="1" applyFill="1" applyBorder="1" applyAlignment="1">
      <alignment horizontal="center" vertical="center"/>
    </xf>
    <xf numFmtId="0" fontId="15" fillId="34" borderId="21" xfId="0" applyFont="1" applyFill="1" applyBorder="1" applyAlignment="1">
      <alignment wrapText="1"/>
    </xf>
    <xf numFmtId="0" fontId="9" fillId="34" borderId="21" xfId="0" applyFont="1" applyFill="1" applyBorder="1"/>
    <xf numFmtId="0" fontId="15" fillId="34" borderId="21" xfId="0" applyFont="1" applyFill="1" applyBorder="1"/>
    <xf numFmtId="0" fontId="15" fillId="34" borderId="0" xfId="0" applyFont="1" applyFill="1" applyBorder="1" applyAlignment="1">
      <alignment wrapText="1"/>
    </xf>
    <xf numFmtId="0" fontId="15" fillId="0" borderId="0" xfId="0" applyFont="1" applyFill="1" applyBorder="1" applyAlignment="1">
      <alignment wrapText="1"/>
    </xf>
    <xf numFmtId="0" fontId="9" fillId="38" borderId="17" xfId="0" applyFont="1" applyFill="1" applyBorder="1" applyAlignment="1">
      <alignment horizontal="center"/>
    </xf>
    <xf numFmtId="0" fontId="9" fillId="0" borderId="17" xfId="0" applyFont="1" applyFill="1" applyBorder="1" applyAlignment="1">
      <alignment horizontal="center"/>
    </xf>
    <xf numFmtId="0" fontId="118" fillId="71" borderId="0" xfId="0" applyFont="1" applyFill="1"/>
    <xf numFmtId="0" fontId="9" fillId="0" borderId="0" xfId="0" applyFont="1" applyBorder="1" applyAlignment="1">
      <alignment wrapText="1"/>
    </xf>
    <xf numFmtId="0" fontId="9" fillId="38" borderId="112" xfId="0" applyFont="1" applyFill="1" applyBorder="1" applyAlignment="1">
      <alignment horizontal="center"/>
    </xf>
    <xf numFmtId="0" fontId="9" fillId="0" borderId="112" xfId="0" applyFont="1" applyFill="1" applyBorder="1" applyAlignment="1">
      <alignment horizontal="center"/>
    </xf>
    <xf numFmtId="9" fontId="15" fillId="38" borderId="36" xfId="2755" applyFont="1" applyFill="1" applyBorder="1" applyAlignment="1">
      <alignment horizontal="left"/>
    </xf>
    <xf numFmtId="0" fontId="9" fillId="71" borderId="21" xfId="0" applyFont="1" applyFill="1" applyBorder="1"/>
    <xf numFmtId="0" fontId="15" fillId="0" borderId="21" xfId="0" applyFont="1" applyFill="1" applyBorder="1"/>
    <xf numFmtId="0" fontId="9" fillId="38" borderId="0" xfId="0" applyFont="1" applyFill="1" applyBorder="1" applyAlignment="1">
      <alignment horizontal="center"/>
    </xf>
    <xf numFmtId="0" fontId="9" fillId="0" borderId="113" xfId="0" applyFont="1" applyFill="1" applyBorder="1" applyAlignment="1">
      <alignment horizontal="center"/>
    </xf>
    <xf numFmtId="0" fontId="119" fillId="0" borderId="0" xfId="0" applyFont="1" applyBorder="1" applyAlignment="1">
      <alignment horizontal="left" wrapText="1"/>
    </xf>
    <xf numFmtId="0" fontId="9" fillId="71" borderId="0" xfId="0" applyFont="1" applyFill="1" applyAlignment="1">
      <alignment horizontal="left"/>
    </xf>
    <xf numFmtId="0" fontId="9" fillId="0" borderId="122" xfId="0" applyFont="1" applyFill="1" applyBorder="1" applyAlignment="1">
      <alignment horizontal="center"/>
    </xf>
    <xf numFmtId="0" fontId="9" fillId="0" borderId="115" xfId="0" applyFont="1" applyFill="1" applyBorder="1" applyAlignment="1">
      <alignment horizontal="center"/>
    </xf>
    <xf numFmtId="0" fontId="9" fillId="71" borderId="123" xfId="0" applyFont="1" applyFill="1" applyBorder="1"/>
    <xf numFmtId="0" fontId="9" fillId="71" borderId="124" xfId="0" applyFont="1" applyFill="1" applyBorder="1"/>
    <xf numFmtId="0" fontId="15" fillId="34" borderId="0" xfId="0" applyFont="1" applyFill="1" applyBorder="1" applyAlignment="1">
      <alignment horizontal="left"/>
    </xf>
    <xf numFmtId="0" fontId="119" fillId="34" borderId="0" xfId="0" applyFont="1" applyFill="1" applyBorder="1" applyAlignment="1">
      <alignment horizontal="right"/>
    </xf>
    <xf numFmtId="9" fontId="15" fillId="34" borderId="0" xfId="2755" applyNumberFormat="1" applyFont="1" applyFill="1" applyBorder="1" applyAlignment="1">
      <alignment horizontal="left"/>
    </xf>
    <xf numFmtId="0" fontId="15" fillId="0" borderId="0" xfId="0" applyFont="1" applyFill="1" applyBorder="1" applyAlignment="1">
      <alignment vertical="top" wrapText="1"/>
    </xf>
    <xf numFmtId="0" fontId="9" fillId="0" borderId="0" xfId="0" applyFont="1" applyAlignment="1">
      <alignment horizontal="left"/>
    </xf>
    <xf numFmtId="0" fontId="5" fillId="0" borderId="0" xfId="0" applyFont="1" applyFill="1" applyBorder="1"/>
    <xf numFmtId="0" fontId="9" fillId="0" borderId="0" xfId="0" applyFont="1" applyBorder="1" applyAlignment="1">
      <alignment horizontal="left" indent="1"/>
    </xf>
    <xf numFmtId="0" fontId="119" fillId="0" borderId="0" xfId="0" applyFont="1" applyBorder="1" applyAlignment="1"/>
    <xf numFmtId="0" fontId="9" fillId="0" borderId="79" xfId="0" applyFont="1" applyBorder="1" applyAlignment="1">
      <alignment horizontal="left"/>
    </xf>
    <xf numFmtId="0" fontId="15" fillId="0" borderId="79" xfId="0" applyFont="1" applyBorder="1" applyAlignment="1">
      <alignment horizontal="right"/>
    </xf>
    <xf numFmtId="0" fontId="15" fillId="0" borderId="92" xfId="0" applyFont="1" applyBorder="1" applyAlignment="1">
      <alignment horizontal="left"/>
    </xf>
    <xf numFmtId="0" fontId="15" fillId="38" borderId="53" xfId="0" applyFont="1" applyFill="1" applyBorder="1" applyAlignment="1">
      <alignment horizontal="center"/>
    </xf>
    <xf numFmtId="0" fontId="15" fillId="26" borderId="84" xfId="0" applyFont="1" applyFill="1" applyBorder="1" applyAlignment="1">
      <alignment horizontal="center"/>
    </xf>
    <xf numFmtId="0" fontId="15" fillId="0" borderId="113" xfId="0" applyFont="1" applyBorder="1" applyAlignment="1">
      <alignment horizontal="center" vertical="center"/>
    </xf>
    <xf numFmtId="0" fontId="15" fillId="0" borderId="113" xfId="0" applyFont="1" applyFill="1" applyBorder="1" applyAlignment="1">
      <alignment horizontal="left" wrapText="1"/>
    </xf>
    <xf numFmtId="0" fontId="15" fillId="0" borderId="0" xfId="0" applyFont="1" applyFill="1" applyBorder="1" applyAlignment="1">
      <alignment horizontal="left" wrapText="1"/>
    </xf>
    <xf numFmtId="0" fontId="15" fillId="0" borderId="0" xfId="0" applyFont="1" applyBorder="1" applyAlignment="1">
      <alignment horizontal="left"/>
    </xf>
    <xf numFmtId="0" fontId="15" fillId="0" borderId="0" xfId="0" applyFont="1" applyBorder="1" applyAlignment="1">
      <alignment horizontal="center" wrapText="1"/>
    </xf>
    <xf numFmtId="0" fontId="15" fillId="0" borderId="0" xfId="0" applyFont="1" applyFill="1" applyBorder="1" applyAlignment="1">
      <alignment horizontal="center" wrapText="1"/>
    </xf>
    <xf numFmtId="0" fontId="9" fillId="0" borderId="75" xfId="0" applyFont="1" applyBorder="1"/>
    <xf numFmtId="9" fontId="5" fillId="0" borderId="0" xfId="0" applyNumberFormat="1" applyFont="1"/>
    <xf numFmtId="9" fontId="9" fillId="0" borderId="0" xfId="0" applyNumberFormat="1" applyFont="1" applyAlignment="1">
      <alignment horizontal="center"/>
    </xf>
    <xf numFmtId="0" fontId="15" fillId="0" borderId="0" xfId="0" applyFont="1" applyBorder="1"/>
    <xf numFmtId="0" fontId="9" fillId="0" borderId="0" xfId="0" applyFont="1" applyBorder="1" applyAlignment="1"/>
    <xf numFmtId="0" fontId="9" fillId="0" borderId="91" xfId="0" applyFont="1" applyBorder="1" applyAlignment="1"/>
    <xf numFmtId="0" fontId="15" fillId="38" borderId="33" xfId="1461" applyFont="1" applyBorder="1" applyAlignment="1">
      <alignment horizontal="right"/>
    </xf>
    <xf numFmtId="0" fontId="15" fillId="26" borderId="126" xfId="0" applyFont="1" applyFill="1" applyBorder="1" applyAlignment="1">
      <alignment horizontal="right"/>
    </xf>
    <xf numFmtId="0" fontId="9" fillId="71" borderId="14" xfId="0" applyFont="1" applyFill="1" applyBorder="1"/>
    <xf numFmtId="0" fontId="9" fillId="0" borderId="0" xfId="0" applyFont="1" applyAlignment="1"/>
    <xf numFmtId="0" fontId="119" fillId="0" borderId="0" xfId="0" applyFont="1" applyAlignment="1">
      <alignment horizontal="center"/>
    </xf>
    <xf numFmtId="0" fontId="119" fillId="0" borderId="0" xfId="0" applyFont="1" applyBorder="1" applyAlignment="1">
      <alignment horizontal="right"/>
    </xf>
    <xf numFmtId="0" fontId="9" fillId="0" borderId="127" xfId="0" applyFont="1" applyBorder="1" applyAlignment="1">
      <alignment horizontal="right"/>
    </xf>
    <xf numFmtId="0" fontId="9" fillId="0" borderId="107" xfId="0" applyFont="1" applyBorder="1" applyAlignment="1">
      <alignment horizontal="right"/>
    </xf>
    <xf numFmtId="0" fontId="9" fillId="0" borderId="128" xfId="0" applyFont="1" applyBorder="1" applyAlignment="1">
      <alignment horizontal="right"/>
    </xf>
    <xf numFmtId="0" fontId="9" fillId="0" borderId="67" xfId="0" applyFont="1" applyBorder="1" applyAlignment="1">
      <alignment horizontal="right"/>
    </xf>
    <xf numFmtId="2" fontId="9" fillId="0" borderId="110" xfId="0" applyNumberFormat="1" applyFont="1" applyFill="1" applyBorder="1" applyAlignment="1">
      <alignment horizontal="right"/>
    </xf>
    <xf numFmtId="2" fontId="9" fillId="0" borderId="22" xfId="0" applyNumberFormat="1" applyFont="1" applyFill="1" applyBorder="1" applyAlignment="1">
      <alignment horizontal="right"/>
    </xf>
    <xf numFmtId="0" fontId="120" fillId="0" borderId="0" xfId="0" applyFont="1" applyBorder="1" applyAlignment="1">
      <alignment horizontal="right"/>
    </xf>
    <xf numFmtId="2" fontId="15" fillId="0" borderId="57" xfId="0" applyNumberFormat="1" applyFont="1" applyBorder="1" applyAlignment="1">
      <alignment horizontal="right"/>
    </xf>
    <xf numFmtId="0" fontId="15" fillId="26" borderId="33" xfId="0" applyFont="1" applyFill="1" applyBorder="1" applyAlignment="1">
      <alignment horizontal="right"/>
    </xf>
    <xf numFmtId="0" fontId="15" fillId="26" borderId="36" xfId="0" applyFont="1" applyFill="1" applyBorder="1" applyAlignment="1">
      <alignment horizontal="right"/>
    </xf>
    <xf numFmtId="0" fontId="9" fillId="0" borderId="106" xfId="0" applyFont="1" applyBorder="1" applyAlignment="1">
      <alignment horizontal="right"/>
    </xf>
    <xf numFmtId="0" fontId="9" fillId="0" borderId="129" xfId="0" applyFont="1" applyBorder="1" applyAlignment="1">
      <alignment horizontal="right"/>
    </xf>
    <xf numFmtId="0" fontId="9" fillId="0" borderId="130" xfId="0" applyFont="1" applyBorder="1" applyAlignment="1">
      <alignment horizontal="right"/>
    </xf>
    <xf numFmtId="2" fontId="15" fillId="0" borderId="77" xfId="0" applyNumberFormat="1" applyFont="1" applyBorder="1" applyAlignment="1">
      <alignment horizontal="right"/>
    </xf>
    <xf numFmtId="0" fontId="15" fillId="38" borderId="33" xfId="1461" applyFont="1" applyAlignment="1">
      <alignment horizontal="right"/>
    </xf>
    <xf numFmtId="0" fontId="15" fillId="38" borderId="10" xfId="1461" applyFont="1" applyBorder="1" applyAlignment="1">
      <alignment horizontal="right"/>
    </xf>
    <xf numFmtId="0" fontId="9" fillId="0" borderId="108" xfId="0" applyFont="1" applyBorder="1" applyAlignment="1">
      <alignment horizontal="right"/>
    </xf>
    <xf numFmtId="0" fontId="9" fillId="0" borderId="0" xfId="0" applyFont="1" applyFill="1" applyBorder="1" applyAlignment="1">
      <alignment horizontal="left" indent="1"/>
    </xf>
    <xf numFmtId="0" fontId="15" fillId="0" borderId="0" xfId="0" applyFont="1" applyBorder="1" applyAlignment="1">
      <alignment horizontal="right"/>
    </xf>
    <xf numFmtId="2" fontId="15" fillId="0" borderId="95" xfId="0" applyNumberFormat="1" applyFont="1" applyBorder="1" applyAlignment="1">
      <alignment horizontal="right"/>
    </xf>
    <xf numFmtId="0" fontId="9" fillId="71" borderId="131" xfId="0" applyFont="1" applyFill="1" applyBorder="1"/>
    <xf numFmtId="0" fontId="9" fillId="71" borderId="0" xfId="0" applyFont="1" applyFill="1" applyBorder="1"/>
    <xf numFmtId="164" fontId="15" fillId="0" borderId="0" xfId="2755" applyNumberFormat="1" applyFont="1" applyFill="1" applyBorder="1"/>
    <xf numFmtId="164" fontId="15" fillId="0" borderId="0" xfId="2755" applyNumberFormat="1" applyFont="1" applyBorder="1"/>
    <xf numFmtId="0" fontId="5" fillId="0" borderId="0" xfId="0" applyFont="1" applyAlignment="1">
      <alignment horizontal="left"/>
    </xf>
    <xf numFmtId="0" fontId="40" fillId="0" borderId="0" xfId="0" applyFont="1" applyAlignment="1">
      <alignment horizontal="right" vertical="center"/>
    </xf>
    <xf numFmtId="44" fontId="10" fillId="31" borderId="14" xfId="29" applyFont="1" applyFill="1" applyBorder="1" applyProtection="1">
      <protection locked="0"/>
    </xf>
    <xf numFmtId="0" fontId="10" fillId="31" borderId="14" xfId="0" applyFont="1" applyFill="1" applyBorder="1" applyAlignment="1" applyProtection="1">
      <alignment horizontal="left"/>
      <protection locked="0"/>
    </xf>
    <xf numFmtId="0" fontId="9" fillId="31" borderId="69" xfId="0" applyFont="1" applyFill="1" applyBorder="1" applyAlignment="1" applyProtection="1">
      <alignment horizontal="left"/>
      <protection locked="0"/>
    </xf>
    <xf numFmtId="0" fontId="9" fillId="31" borderId="38" xfId="0" applyFont="1" applyFill="1" applyBorder="1" applyAlignment="1" applyProtection="1">
      <alignment horizontal="left"/>
      <protection locked="0"/>
    </xf>
    <xf numFmtId="0" fontId="11" fillId="24" borderId="0" xfId="0" applyFont="1" applyFill="1" applyAlignment="1">
      <alignment horizontal="center"/>
    </xf>
    <xf numFmtId="0" fontId="33" fillId="0" borderId="0" xfId="0" applyFont="1" applyAlignment="1">
      <alignment horizontal="center"/>
    </xf>
    <xf numFmtId="0" fontId="9" fillId="31" borderId="68" xfId="0" applyFont="1" applyFill="1" applyBorder="1" applyAlignment="1" applyProtection="1">
      <alignment horizontal="left"/>
      <protection locked="0"/>
    </xf>
    <xf numFmtId="0" fontId="0" fillId="31" borderId="14" xfId="0" applyFill="1" applyBorder="1" applyAlignment="1" applyProtection="1">
      <alignment horizontal="left"/>
      <protection locked="0"/>
    </xf>
    <xf numFmtId="0" fontId="9" fillId="31" borderId="14" xfId="0" applyFont="1" applyFill="1" applyBorder="1" applyAlignment="1" applyProtection="1">
      <alignment horizontal="left"/>
      <protection locked="0"/>
    </xf>
    <xf numFmtId="0" fontId="9" fillId="31" borderId="66" xfId="0" applyFont="1" applyFill="1" applyBorder="1" applyAlignment="1" applyProtection="1">
      <alignment horizontal="left"/>
      <protection locked="0"/>
    </xf>
    <xf numFmtId="0" fontId="0" fillId="31" borderId="38" xfId="0" applyFill="1" applyBorder="1" applyAlignment="1" applyProtection="1">
      <alignment horizontal="left"/>
      <protection locked="0"/>
    </xf>
    <xf numFmtId="0" fontId="0" fillId="31" borderId="67" xfId="0" applyFill="1" applyBorder="1" applyAlignment="1" applyProtection="1">
      <alignment horizontal="left"/>
      <protection locked="0"/>
    </xf>
    <xf numFmtId="0" fontId="0" fillId="31" borderId="76" xfId="0" applyFont="1" applyFill="1" applyBorder="1" applyAlignment="1">
      <alignment horizontal="center"/>
    </xf>
    <xf numFmtId="0" fontId="0" fillId="31" borderId="86" xfId="0" applyFont="1" applyFill="1" applyBorder="1" applyAlignment="1">
      <alignment horizontal="center"/>
    </xf>
    <xf numFmtId="0" fontId="10" fillId="0" borderId="0" xfId="0" applyFont="1" applyAlignment="1">
      <alignment horizontal="right" wrapText="1"/>
    </xf>
    <xf numFmtId="0" fontId="10" fillId="0" borderId="0" xfId="0" applyFont="1" applyBorder="1" applyAlignment="1">
      <alignment horizontal="right" wrapText="1"/>
    </xf>
    <xf numFmtId="0" fontId="9" fillId="31" borderId="67" xfId="0" applyFont="1" applyFill="1" applyBorder="1" applyAlignment="1" applyProtection="1">
      <alignment horizontal="left"/>
      <protection locked="0"/>
    </xf>
    <xf numFmtId="0" fontId="40" fillId="0" borderId="14" xfId="0" applyFont="1" applyFill="1" applyBorder="1" applyAlignment="1" applyProtection="1">
      <alignment horizontal="left"/>
      <protection locked="0"/>
    </xf>
    <xf numFmtId="0" fontId="40" fillId="31" borderId="38" xfId="0" applyFont="1" applyFill="1" applyBorder="1" applyAlignment="1" applyProtection="1">
      <alignment horizontal="left"/>
      <protection locked="0"/>
    </xf>
    <xf numFmtId="0" fontId="9" fillId="31" borderId="38" xfId="0" applyFont="1" applyFill="1" applyBorder="1" applyAlignment="1" applyProtection="1">
      <alignment horizontal="center"/>
      <protection locked="0"/>
    </xf>
    <xf numFmtId="0" fontId="13" fillId="0" borderId="57" xfId="0" applyFont="1" applyBorder="1" applyAlignment="1">
      <alignment horizontal="center"/>
    </xf>
    <xf numFmtId="175" fontId="40" fillId="0" borderId="84" xfId="0" applyNumberFormat="1" applyFont="1" applyBorder="1" applyAlignment="1">
      <alignment horizontal="center"/>
    </xf>
    <xf numFmtId="175" fontId="40" fillId="0" borderId="85" xfId="0" applyNumberFormat="1" applyFont="1" applyBorder="1" applyAlignment="1">
      <alignment horizontal="center"/>
    </xf>
    <xf numFmtId="2" fontId="44" fillId="0" borderId="0" xfId="29" applyNumberFormat="1" applyFont="1" applyBorder="1" applyAlignment="1">
      <alignment horizontal="right"/>
    </xf>
    <xf numFmtId="0" fontId="40" fillId="0" borderId="74" xfId="0" applyFont="1" applyBorder="1" applyAlignment="1">
      <alignment horizontal="right"/>
    </xf>
    <xf numFmtId="0" fontId="40" fillId="0" borderId="92" xfId="0" applyFont="1" applyBorder="1" applyAlignment="1">
      <alignment horizontal="right"/>
    </xf>
    <xf numFmtId="174" fontId="15" fillId="0" borderId="79" xfId="29" applyNumberFormat="1" applyFont="1" applyBorder="1" applyAlignment="1">
      <alignment horizontal="center" vertical="top"/>
    </xf>
    <xf numFmtId="0" fontId="40" fillId="0" borderId="73" xfId="0" applyFont="1" applyBorder="1" applyAlignment="1">
      <alignment horizontal="right"/>
    </xf>
    <xf numFmtId="0" fontId="40" fillId="0" borderId="89" xfId="0" applyFont="1" applyBorder="1" applyAlignment="1">
      <alignment horizontal="right"/>
    </xf>
    <xf numFmtId="0" fontId="15" fillId="0" borderId="70" xfId="0" applyFont="1" applyFill="1" applyBorder="1" applyAlignment="1" applyProtection="1">
      <alignment horizontal="center" vertical="center"/>
      <protection locked="0"/>
    </xf>
    <xf numFmtId="0" fontId="15" fillId="0" borderId="71" xfId="0" applyFont="1" applyFill="1" applyBorder="1" applyAlignment="1" applyProtection="1">
      <alignment horizontal="center" vertical="center"/>
      <protection locked="0"/>
    </xf>
    <xf numFmtId="0" fontId="10" fillId="31" borderId="14" xfId="0" applyFont="1" applyFill="1" applyBorder="1" applyAlignment="1" applyProtection="1">
      <alignment horizontal="center" vertical="center"/>
      <protection locked="0"/>
    </xf>
    <xf numFmtId="0" fontId="10" fillId="31" borderId="38" xfId="0" applyFont="1" applyFill="1" applyBorder="1" applyAlignment="1" applyProtection="1">
      <alignment horizontal="center"/>
      <protection locked="0"/>
    </xf>
    <xf numFmtId="175" fontId="40" fillId="0" borderId="80" xfId="0" applyNumberFormat="1" applyFont="1" applyBorder="1" applyAlignment="1">
      <alignment horizontal="center"/>
    </xf>
    <xf numFmtId="175" fontId="40" fillId="0" borderId="81" xfId="0" applyNumberFormat="1" applyFont="1" applyBorder="1" applyAlignment="1">
      <alignment horizontal="center"/>
    </xf>
    <xf numFmtId="175" fontId="40" fillId="0" borderId="82" xfId="0" applyNumberFormat="1" applyFont="1" applyBorder="1" applyAlignment="1">
      <alignment horizontal="center"/>
    </xf>
    <xf numFmtId="175" fontId="40" fillId="0" borderId="83" xfId="0" applyNumberFormat="1" applyFont="1" applyBorder="1" applyAlignment="1">
      <alignment horizontal="center"/>
    </xf>
    <xf numFmtId="3" fontId="110" fillId="0" borderId="38" xfId="28" applyNumberFormat="1" applyFont="1" applyBorder="1" applyAlignment="1">
      <alignment horizontal="center"/>
    </xf>
    <xf numFmtId="3" fontId="110" fillId="0" borderId="83" xfId="28" applyNumberFormat="1" applyFont="1" applyBorder="1" applyAlignment="1">
      <alignment horizontal="center"/>
    </xf>
    <xf numFmtId="0" fontId="44" fillId="0" borderId="70" xfId="0" applyFont="1" applyBorder="1" applyAlignment="1">
      <alignment horizontal="right" vertical="center" wrapText="1"/>
    </xf>
    <xf numFmtId="0" fontId="44" fillId="0" borderId="72" xfId="0" applyFont="1" applyBorder="1" applyAlignment="1">
      <alignment horizontal="right" vertical="center" wrapText="1"/>
    </xf>
    <xf numFmtId="0" fontId="40" fillId="0" borderId="33" xfId="0" applyFont="1" applyBorder="1" applyAlignment="1">
      <alignment horizontal="center"/>
    </xf>
    <xf numFmtId="0" fontId="40" fillId="0" borderId="34" xfId="0" applyFont="1" applyBorder="1" applyAlignment="1">
      <alignment horizontal="center"/>
    </xf>
    <xf numFmtId="0" fontId="40" fillId="0" borderId="78" xfId="0" applyFont="1" applyBorder="1" applyAlignment="1">
      <alignment horizontal="right"/>
    </xf>
    <xf numFmtId="0" fontId="40" fillId="0" borderId="91" xfId="0" applyFont="1" applyBorder="1" applyAlignment="1">
      <alignment horizontal="right"/>
    </xf>
    <xf numFmtId="0" fontId="40" fillId="0" borderId="90" xfId="0" applyFont="1" applyBorder="1" applyAlignment="1">
      <alignment horizontal="center" vertical="center" wrapText="1"/>
    </xf>
    <xf numFmtId="0" fontId="40" fillId="0" borderId="87" xfId="0" applyFont="1" applyBorder="1" applyAlignment="1">
      <alignment horizontal="center" vertical="center" wrapText="1"/>
    </xf>
    <xf numFmtId="0" fontId="40" fillId="0" borderId="13" xfId="0" applyFont="1" applyBorder="1" applyAlignment="1">
      <alignment horizontal="center" vertical="center" wrapText="1"/>
    </xf>
    <xf numFmtId="0" fontId="40" fillId="0" borderId="88" xfId="0" applyFont="1" applyBorder="1" applyAlignment="1">
      <alignment horizontal="center" vertical="center" wrapText="1"/>
    </xf>
    <xf numFmtId="0" fontId="40" fillId="0" borderId="73" xfId="0" applyFont="1" applyBorder="1" applyAlignment="1">
      <alignment horizontal="right" vertical="center"/>
    </xf>
    <xf numFmtId="0" fontId="40" fillId="0" borderId="75" xfId="0" applyFont="1" applyBorder="1" applyAlignment="1">
      <alignment horizontal="right" vertical="center"/>
    </xf>
    <xf numFmtId="0" fontId="40" fillId="0" borderId="78" xfId="0" applyFont="1" applyBorder="1" applyAlignment="1">
      <alignment horizontal="right" vertical="center"/>
    </xf>
    <xf numFmtId="0" fontId="40" fillId="0" borderId="0" xfId="0" applyFont="1" applyBorder="1" applyAlignment="1">
      <alignment horizontal="right" vertical="center"/>
    </xf>
    <xf numFmtId="0" fontId="13" fillId="0" borderId="0" xfId="0" applyFont="1" applyBorder="1" applyAlignment="1">
      <alignment horizontal="left" vertical="top" wrapText="1"/>
    </xf>
    <xf numFmtId="0" fontId="13" fillId="0" borderId="19" xfId="0" applyFont="1" applyBorder="1" applyAlignment="1">
      <alignment horizontal="left" vertical="top" wrapText="1"/>
    </xf>
    <xf numFmtId="0" fontId="13" fillId="0" borderId="21" xfId="0" applyFont="1" applyBorder="1" applyAlignment="1">
      <alignment horizontal="left" vertical="top" wrapText="1"/>
    </xf>
    <xf numFmtId="0" fontId="13" fillId="0" borderId="22" xfId="0" applyFont="1" applyBorder="1" applyAlignment="1">
      <alignment horizontal="left" vertical="top" wrapText="1"/>
    </xf>
    <xf numFmtId="0" fontId="9" fillId="0" borderId="11" xfId="0" applyFont="1" applyFill="1" applyBorder="1" applyAlignment="1">
      <alignment horizontal="left"/>
    </xf>
    <xf numFmtId="0" fontId="15" fillId="0" borderId="70" xfId="0" applyFont="1" applyBorder="1" applyAlignment="1">
      <alignment horizontal="left" wrapText="1"/>
    </xf>
    <xf numFmtId="0" fontId="15" fillId="0" borderId="72" xfId="0" applyFont="1" applyBorder="1" applyAlignment="1">
      <alignment horizontal="left" wrapText="1"/>
    </xf>
    <xf numFmtId="0" fontId="15" fillId="0" borderId="71" xfId="0" applyFont="1" applyBorder="1" applyAlignment="1">
      <alignment horizontal="left" wrapText="1"/>
    </xf>
    <xf numFmtId="0" fontId="37" fillId="0" borderId="70" xfId="0" applyFont="1" applyBorder="1" applyAlignment="1">
      <alignment horizontal="center" wrapText="1"/>
    </xf>
    <xf numFmtId="0" fontId="15" fillId="0" borderId="72" xfId="0" applyFont="1" applyBorder="1" applyAlignment="1">
      <alignment horizontal="center"/>
    </xf>
    <xf numFmtId="0" fontId="15" fillId="0" borderId="71" xfId="0" applyFont="1" applyBorder="1" applyAlignment="1">
      <alignment horizontal="center"/>
    </xf>
    <xf numFmtId="0" fontId="15" fillId="26" borderId="70" xfId="0" applyFont="1" applyFill="1" applyBorder="1" applyAlignment="1" applyProtection="1">
      <alignment horizontal="center" vertical="center"/>
      <protection locked="0"/>
    </xf>
    <xf numFmtId="0" fontId="15" fillId="26" borderId="71" xfId="0" applyFont="1" applyFill="1" applyBorder="1" applyAlignment="1" applyProtection="1">
      <alignment horizontal="center" vertical="center"/>
      <protection locked="0"/>
    </xf>
    <xf numFmtId="0" fontId="15" fillId="0" borderId="70" xfId="0" applyFont="1" applyBorder="1" applyAlignment="1">
      <alignment horizontal="left" vertical="center"/>
    </xf>
    <xf numFmtId="0" fontId="15" fillId="0" borderId="72" xfId="0" applyFont="1" applyBorder="1" applyAlignment="1">
      <alignment horizontal="left" vertical="center"/>
    </xf>
    <xf numFmtId="0" fontId="15" fillId="0" borderId="71" xfId="0" applyFont="1" applyBorder="1" applyAlignment="1">
      <alignment horizontal="left" vertical="center"/>
    </xf>
    <xf numFmtId="0" fontId="15" fillId="0" borderId="74" xfId="0" applyFont="1" applyBorder="1" applyAlignment="1">
      <alignment horizontal="right" wrapText="1"/>
    </xf>
    <xf numFmtId="0" fontId="15" fillId="0" borderId="79" xfId="0" applyFont="1" applyBorder="1" applyAlignment="1">
      <alignment horizontal="right" wrapText="1"/>
    </xf>
    <xf numFmtId="0" fontId="9" fillId="0" borderId="78" xfId="0" applyFont="1" applyBorder="1" applyAlignment="1">
      <alignment horizontal="right"/>
    </xf>
    <xf numFmtId="0" fontId="9" fillId="0" borderId="0" xfId="0" applyFont="1" applyBorder="1" applyAlignment="1">
      <alignment horizontal="right"/>
    </xf>
    <xf numFmtId="0" fontId="42" fillId="0" borderId="78" xfId="0" applyFont="1" applyBorder="1" applyAlignment="1">
      <alignment horizontal="right"/>
    </xf>
    <xf numFmtId="0" fontId="42" fillId="0" borderId="0" xfId="0" applyFont="1" applyBorder="1" applyAlignment="1">
      <alignment horizontal="right"/>
    </xf>
    <xf numFmtId="0" fontId="9" fillId="0" borderId="73" xfId="0" applyFont="1" applyBorder="1" applyAlignment="1">
      <alignment horizontal="right"/>
    </xf>
    <xf numFmtId="0" fontId="9" fillId="0" borderId="75" xfId="0" applyFont="1" applyBorder="1" applyAlignment="1">
      <alignment horizontal="right"/>
    </xf>
    <xf numFmtId="3" fontId="40" fillId="0" borderId="82" xfId="28" applyNumberFormat="1" applyFont="1" applyBorder="1" applyAlignment="1">
      <alignment horizontal="center"/>
    </xf>
    <xf numFmtId="3" fontId="40" fillId="0" borderId="83" xfId="28" applyNumberFormat="1" applyFont="1" applyBorder="1" applyAlignment="1">
      <alignment horizontal="center"/>
    </xf>
    <xf numFmtId="0" fontId="13" fillId="0" borderId="0" xfId="0" applyFont="1" applyBorder="1" applyAlignment="1">
      <alignment horizontal="left" indent="4"/>
    </xf>
    <xf numFmtId="0" fontId="13" fillId="24" borderId="0" xfId="0" applyFont="1" applyFill="1" applyBorder="1" applyAlignment="1">
      <alignment horizontal="center"/>
    </xf>
    <xf numFmtId="0" fontId="9" fillId="31" borderId="14" xfId="0" applyFont="1" applyFill="1" applyBorder="1" applyAlignment="1" applyProtection="1">
      <alignment horizontal="center"/>
      <protection locked="0"/>
    </xf>
    <xf numFmtId="0" fontId="40" fillId="0" borderId="0" xfId="0" applyFont="1" applyBorder="1" applyAlignment="1">
      <alignment horizontal="right"/>
    </xf>
    <xf numFmtId="0" fontId="10" fillId="0" borderId="14" xfId="0" applyFont="1" applyBorder="1" applyAlignment="1">
      <alignment horizontal="center"/>
    </xf>
    <xf numFmtId="0" fontId="15" fillId="0" borderId="0" xfId="0" applyFont="1" applyBorder="1" applyAlignment="1">
      <alignment horizontal="right" wrapText="1"/>
    </xf>
    <xf numFmtId="174" fontId="44" fillId="0" borderId="0" xfId="29" applyNumberFormat="1" applyFont="1" applyBorder="1" applyAlignment="1">
      <alignment horizontal="right" wrapText="1"/>
    </xf>
    <xf numFmtId="0" fontId="47" fillId="0" borderId="70" xfId="2514" applyFont="1" applyBorder="1" applyAlignment="1">
      <alignment horizontal="center"/>
    </xf>
    <xf numFmtId="0" fontId="47" fillId="0" borderId="72" xfId="2514" applyFont="1" applyBorder="1" applyAlignment="1">
      <alignment horizontal="center"/>
    </xf>
    <xf numFmtId="0" fontId="47" fillId="0" borderId="71" xfId="2514" applyFont="1" applyBorder="1" applyAlignment="1">
      <alignment horizontal="center"/>
    </xf>
    <xf numFmtId="0" fontId="13" fillId="0" borderId="18" xfId="0" applyFont="1" applyBorder="1" applyAlignment="1">
      <alignment horizontal="left" wrapText="1" indent="1"/>
    </xf>
    <xf numFmtId="0" fontId="13" fillId="0" borderId="0" xfId="0" applyFont="1" applyBorder="1" applyAlignment="1">
      <alignment horizontal="left" wrapText="1" indent="1"/>
    </xf>
    <xf numFmtId="0" fontId="9" fillId="0" borderId="21" xfId="0" applyFont="1" applyFill="1" applyBorder="1" applyAlignment="1">
      <alignment horizontal="center"/>
    </xf>
    <xf numFmtId="0" fontId="9" fillId="0" borderId="0" xfId="0" applyFont="1" applyFill="1" applyBorder="1" applyAlignment="1">
      <alignment horizontal="center"/>
    </xf>
    <xf numFmtId="0" fontId="15" fillId="0" borderId="70" xfId="0" applyFont="1" applyBorder="1" applyAlignment="1">
      <alignment horizontal="center"/>
    </xf>
    <xf numFmtId="0" fontId="42" fillId="0" borderId="0" xfId="0" applyFont="1" applyFill="1" applyBorder="1" applyAlignment="1">
      <alignment horizontal="center"/>
    </xf>
    <xf numFmtId="0" fontId="15" fillId="0" borderId="70" xfId="0" applyFont="1" applyFill="1" applyBorder="1" applyAlignment="1">
      <alignment horizontal="center"/>
    </xf>
    <xf numFmtId="0" fontId="15" fillId="0" borderId="72" xfId="0" applyFont="1" applyFill="1" applyBorder="1" applyAlignment="1">
      <alignment horizontal="center"/>
    </xf>
    <xf numFmtId="0" fontId="15" fillId="0" borderId="71" xfId="0" applyFont="1" applyFill="1" applyBorder="1" applyAlignment="1">
      <alignment horizontal="center"/>
    </xf>
    <xf numFmtId="165" fontId="39" fillId="0" borderId="0" xfId="28" applyNumberFormat="1" applyFont="1" applyAlignment="1">
      <alignment horizontal="center"/>
    </xf>
    <xf numFmtId="0" fontId="13" fillId="0" borderId="0" xfId="0" applyFont="1" applyBorder="1" applyAlignment="1">
      <alignment horizontal="left" wrapText="1"/>
    </xf>
    <xf numFmtId="0" fontId="9" fillId="0" borderId="120" xfId="0" applyFont="1" applyFill="1" applyBorder="1" applyAlignment="1">
      <alignment horizontal="left" indent="1"/>
    </xf>
    <xf numFmtId="0" fontId="9" fillId="0" borderId="112" xfId="0" applyFont="1" applyFill="1" applyBorder="1" applyAlignment="1">
      <alignment horizontal="left" indent="1"/>
    </xf>
    <xf numFmtId="0" fontId="15" fillId="0" borderId="0" xfId="0" applyFont="1" applyBorder="1" applyAlignment="1">
      <alignment horizontal="left"/>
    </xf>
    <xf numFmtId="0" fontId="9" fillId="0" borderId="120" xfId="0" applyFont="1" applyBorder="1" applyAlignment="1">
      <alignment horizontal="left" indent="1"/>
    </xf>
    <xf numFmtId="0" fontId="9" fillId="0" borderId="112" xfId="0" applyFont="1" applyBorder="1" applyAlignment="1">
      <alignment horizontal="left" indent="1"/>
    </xf>
    <xf numFmtId="0" fontId="15" fillId="0" borderId="21" xfId="0" applyFont="1" applyBorder="1" applyAlignment="1">
      <alignment horizontal="center" wrapText="1"/>
    </xf>
    <xf numFmtId="0" fontId="9" fillId="0" borderId="121" xfId="0" applyFont="1" applyBorder="1" applyAlignment="1">
      <alignment horizontal="left" indent="1"/>
    </xf>
    <xf numFmtId="0" fontId="9" fillId="0" borderId="0" xfId="0" applyFont="1" applyBorder="1" applyAlignment="1">
      <alignment horizontal="left" indent="1"/>
    </xf>
    <xf numFmtId="0" fontId="9" fillId="0" borderId="0" xfId="0" applyFont="1" applyBorder="1" applyAlignment="1">
      <alignment horizontal="left" wrapText="1"/>
    </xf>
    <xf numFmtId="0" fontId="9" fillId="0" borderId="91" xfId="0" applyFont="1" applyBorder="1" applyAlignment="1">
      <alignment horizontal="left" wrapText="1"/>
    </xf>
    <xf numFmtId="0" fontId="119" fillId="0" borderId="0" xfId="0" quotePrefix="1" applyFont="1" applyBorder="1" applyAlignment="1">
      <alignment horizontal="center"/>
    </xf>
    <xf numFmtId="0" fontId="15" fillId="0" borderId="125" xfId="0" applyFont="1" applyBorder="1" applyAlignment="1">
      <alignment horizontal="center"/>
    </xf>
    <xf numFmtId="0" fontId="15" fillId="0" borderId="79" xfId="0" applyFont="1" applyBorder="1" applyAlignment="1">
      <alignment horizontal="center"/>
    </xf>
    <xf numFmtId="0" fontId="9" fillId="38" borderId="0" xfId="0" applyFont="1" applyFill="1" applyAlignment="1">
      <alignment horizontal="left" vertical="top" wrapText="1"/>
    </xf>
    <xf numFmtId="167" fontId="115" fillId="0" borderId="57" xfId="2485" applyNumberFormat="1" applyFont="1" applyBorder="1" applyAlignment="1">
      <alignment horizontal="center"/>
    </xf>
  </cellXfs>
  <cellStyles count="2756">
    <cellStyle name="*MB Hardwired" xfId="48"/>
    <cellStyle name="*MB Input Table Calc" xfId="49"/>
    <cellStyle name="*MB Normal" xfId="50"/>
    <cellStyle name="*MB Placeholder" xfId="51"/>
    <cellStyle name="?? [0]_VERA" xfId="52"/>
    <cellStyle name="?????_VERA" xfId="53"/>
    <cellStyle name="??_VERA" xfId="54"/>
    <cellStyle name="_x0010_“+ˆÉ•?pý¤" xfId="55"/>
    <cellStyle name="_x0010_“+ˆÉ•?pý¤ 2" xfId="56"/>
    <cellStyle name="20% - Accent1" xfId="1" builtinId="30" customBuiltin="1"/>
    <cellStyle name="20% - Accent1 2" xfId="58"/>
    <cellStyle name="20% - Accent1 2 2" xfId="59"/>
    <cellStyle name="20% - Accent1 2 3" xfId="60"/>
    <cellStyle name="20% - Accent1 3" xfId="61"/>
    <cellStyle name="20% - Accent1 4" xfId="57"/>
    <cellStyle name="20% - Accent1 4 2" xfId="2596"/>
    <cellStyle name="20% - Accent2" xfId="2" builtinId="34" customBuiltin="1"/>
    <cellStyle name="20% - Accent2 2" xfId="63"/>
    <cellStyle name="20% - Accent2 2 2" xfId="64"/>
    <cellStyle name="20% - Accent2 2 3" xfId="65"/>
    <cellStyle name="20% - Accent2 3" xfId="66"/>
    <cellStyle name="20% - Accent2 4" xfId="62"/>
    <cellStyle name="20% - Accent2 4 2" xfId="2597"/>
    <cellStyle name="20% - Accent3" xfId="3" builtinId="38" customBuiltin="1"/>
    <cellStyle name="20% - Accent3 2" xfId="68"/>
    <cellStyle name="20% - Accent3 2 2" xfId="69"/>
    <cellStyle name="20% - Accent3 2 3" xfId="70"/>
    <cellStyle name="20% - Accent3 3" xfId="71"/>
    <cellStyle name="20% - Accent3 4" xfId="67"/>
    <cellStyle name="20% - Accent3 4 2" xfId="2598"/>
    <cellStyle name="20% - Accent4" xfId="4" builtinId="42" customBuiltin="1"/>
    <cellStyle name="20% - Accent4 2" xfId="73"/>
    <cellStyle name="20% - Accent4 2 2" xfId="74"/>
    <cellStyle name="20% - Accent4 2 3" xfId="75"/>
    <cellStyle name="20% - Accent4 3" xfId="76"/>
    <cellStyle name="20% - Accent4 4" xfId="72"/>
    <cellStyle name="20% - Accent4 4 2" xfId="2599"/>
    <cellStyle name="20% - Accent5" xfId="5" builtinId="46" customBuiltin="1"/>
    <cellStyle name="20% - Accent5 2" xfId="78"/>
    <cellStyle name="20% - Accent5 3" xfId="79"/>
    <cellStyle name="20% - Accent5 4" xfId="77"/>
    <cellStyle name="20% - Accent5 4 2" xfId="2600"/>
    <cellStyle name="20% - Accent6" xfId="6" builtinId="50" customBuiltin="1"/>
    <cellStyle name="20% - Accent6 2" xfId="81"/>
    <cellStyle name="20% - Accent6 3" xfId="82"/>
    <cellStyle name="20% - Accent6 4" xfId="80"/>
    <cellStyle name="20% - Accent6 4 2" xfId="2601"/>
    <cellStyle name="40% - Accent1" xfId="7" builtinId="31" customBuiltin="1"/>
    <cellStyle name="40% - Accent1 2" xfId="84"/>
    <cellStyle name="40% - Accent1 2 2" xfId="85"/>
    <cellStyle name="40% - Accent1 2 3" xfId="86"/>
    <cellStyle name="40% - Accent1 3" xfId="87"/>
    <cellStyle name="40% - Accent1 4" xfId="83"/>
    <cellStyle name="40% - Accent1 4 2" xfId="2602"/>
    <cellStyle name="40% - Accent2" xfId="8" builtinId="35" customBuiltin="1"/>
    <cellStyle name="40% - Accent2 2" xfId="89"/>
    <cellStyle name="40% - Accent2 3" xfId="90"/>
    <cellStyle name="40% - Accent2 4" xfId="88"/>
    <cellStyle name="40% - Accent2 4 2" xfId="2603"/>
    <cellStyle name="40% - Accent3" xfId="9" builtinId="39" customBuiltin="1"/>
    <cellStyle name="40% - Accent3 2" xfId="92"/>
    <cellStyle name="40% - Accent3 2 2" xfId="93"/>
    <cellStyle name="40% - Accent3 2 3" xfId="94"/>
    <cellStyle name="40% - Accent3 3" xfId="95"/>
    <cellStyle name="40% - Accent3 4" xfId="91"/>
    <cellStyle name="40% - Accent3 4 2" xfId="2604"/>
    <cellStyle name="40% - Accent4" xfId="10" builtinId="43" customBuiltin="1"/>
    <cellStyle name="40% - Accent4 2" xfId="97"/>
    <cellStyle name="40% - Accent4 2 2" xfId="98"/>
    <cellStyle name="40% - Accent4 2 3" xfId="99"/>
    <cellStyle name="40% - Accent4 3" xfId="100"/>
    <cellStyle name="40% - Accent4 4" xfId="96"/>
    <cellStyle name="40% - Accent4 4 2" xfId="2605"/>
    <cellStyle name="40% - Accent5" xfId="11" builtinId="47" customBuiltin="1"/>
    <cellStyle name="40% - Accent5 2" xfId="102"/>
    <cellStyle name="40% - Accent5 3" xfId="103"/>
    <cellStyle name="40% - Accent5 4" xfId="101"/>
    <cellStyle name="40% - Accent5 4 2" xfId="2606"/>
    <cellStyle name="40% - Accent6" xfId="12" builtinId="51" customBuiltin="1"/>
    <cellStyle name="40% - Accent6 2" xfId="105"/>
    <cellStyle name="40% - Accent6 2 2" xfId="106"/>
    <cellStyle name="40% - Accent6 2 3" xfId="107"/>
    <cellStyle name="40% - Accent6 3" xfId="108"/>
    <cellStyle name="40% - Accent6 4" xfId="104"/>
    <cellStyle name="40% - Accent6 4 2" xfId="2607"/>
    <cellStyle name="60% - Accent1" xfId="13" builtinId="32" customBuiltin="1"/>
    <cellStyle name="60% - Accent1 2" xfId="110"/>
    <cellStyle name="60% - Accent1 2 2" xfId="111"/>
    <cellStyle name="60% - Accent1 2 3" xfId="112"/>
    <cellStyle name="60% - Accent1 3" xfId="109"/>
    <cellStyle name="60% - Accent2" xfId="14" builtinId="36" customBuiltin="1"/>
    <cellStyle name="60% - Accent2 2" xfId="114"/>
    <cellStyle name="60% - Accent2 3" xfId="113"/>
    <cellStyle name="60% - Accent3" xfId="15" builtinId="40" customBuiltin="1"/>
    <cellStyle name="60% - Accent3 2" xfId="116"/>
    <cellStyle name="60% - Accent3 2 2" xfId="117"/>
    <cellStyle name="60% - Accent3 2 3" xfId="118"/>
    <cellStyle name="60% - Accent3 3" xfId="115"/>
    <cellStyle name="60% - Accent4" xfId="16" builtinId="44" customBuiltin="1"/>
    <cellStyle name="60% - Accent4 2" xfId="120"/>
    <cellStyle name="60% - Accent4 2 2" xfId="121"/>
    <cellStyle name="60% - Accent4 2 3" xfId="122"/>
    <cellStyle name="60% - Accent4 3" xfId="119"/>
    <cellStyle name="60% - Accent5" xfId="17" builtinId="48" customBuiltin="1"/>
    <cellStyle name="60% - Accent5 2" xfId="124"/>
    <cellStyle name="60% - Accent5 3" xfId="123"/>
    <cellStyle name="60% - Accent6" xfId="18" builtinId="52" customBuiltin="1"/>
    <cellStyle name="60% - Accent6 2" xfId="126"/>
    <cellStyle name="60% - Accent6 2 2" xfId="127"/>
    <cellStyle name="60% - Accent6 2 3" xfId="128"/>
    <cellStyle name="60% - Accent6 3" xfId="125"/>
    <cellStyle name="Accent1" xfId="19" builtinId="29" customBuiltin="1"/>
    <cellStyle name="Accent1 2" xfId="130"/>
    <cellStyle name="Accent1 2 2" xfId="131"/>
    <cellStyle name="Accent1 2 3" xfId="132"/>
    <cellStyle name="Accent1 3" xfId="129"/>
    <cellStyle name="Accent2" xfId="20" builtinId="33" customBuiltin="1"/>
    <cellStyle name="Accent2 2" xfId="134"/>
    <cellStyle name="Accent2 3" xfId="133"/>
    <cellStyle name="Accent3" xfId="21" builtinId="37" customBuiltin="1"/>
    <cellStyle name="Accent3 2" xfId="136"/>
    <cellStyle name="Accent3 3" xfId="135"/>
    <cellStyle name="Accent4" xfId="22" builtinId="41" customBuiltin="1"/>
    <cellStyle name="Accent4 2" xfId="138"/>
    <cellStyle name="Accent4 2 2" xfId="139"/>
    <cellStyle name="Accent4 2 3" xfId="140"/>
    <cellStyle name="Accent4 3" xfId="137"/>
    <cellStyle name="Accent5" xfId="23" builtinId="45" customBuiltin="1"/>
    <cellStyle name="Accent5 2" xfId="142"/>
    <cellStyle name="Accent5 3" xfId="141"/>
    <cellStyle name="Accent6" xfId="24" builtinId="49" customBuiltin="1"/>
    <cellStyle name="Accent6 2" xfId="144"/>
    <cellStyle name="Accent6 3" xfId="143"/>
    <cellStyle name="Actual Date" xfId="145"/>
    <cellStyle name="Bad" xfId="25" builtinId="27" customBuiltin="1"/>
    <cellStyle name="Bad 2" xfId="147"/>
    <cellStyle name="Bad 2 2" xfId="148"/>
    <cellStyle name="Bad 2 3" xfId="149"/>
    <cellStyle name="Bad 3" xfId="146"/>
    <cellStyle name="basic" xfId="150"/>
    <cellStyle name="Calc Currency (0)" xfId="151"/>
    <cellStyle name="Calculation" xfId="26" builtinId="22" customBuiltin="1"/>
    <cellStyle name="Calculation 2" xfId="153"/>
    <cellStyle name="Calculation 2 10" xfId="154"/>
    <cellStyle name="Calculation 2 10 2" xfId="155"/>
    <cellStyle name="Calculation 2 10 3" xfId="156"/>
    <cellStyle name="Calculation 2 11" xfId="157"/>
    <cellStyle name="Calculation 2 11 2" xfId="158"/>
    <cellStyle name="Calculation 2 11 3" xfId="159"/>
    <cellStyle name="Calculation 2 12" xfId="160"/>
    <cellStyle name="Calculation 2 12 2" xfId="161"/>
    <cellStyle name="Calculation 2 12 3" xfId="162"/>
    <cellStyle name="Calculation 2 13" xfId="163"/>
    <cellStyle name="Calculation 2 13 2" xfId="164"/>
    <cellStyle name="Calculation 2 13 3" xfId="165"/>
    <cellStyle name="Calculation 2 14" xfId="166"/>
    <cellStyle name="Calculation 2 14 2" xfId="167"/>
    <cellStyle name="Calculation 2 15" xfId="168"/>
    <cellStyle name="Calculation 2 15 2" xfId="169"/>
    <cellStyle name="Calculation 2 16" xfId="170"/>
    <cellStyle name="Calculation 2 16 2" xfId="171"/>
    <cellStyle name="Calculation 2 17" xfId="172"/>
    <cellStyle name="Calculation 2 17 2" xfId="173"/>
    <cellStyle name="Calculation 2 18" xfId="174"/>
    <cellStyle name="Calculation 2 19" xfId="175"/>
    <cellStyle name="Calculation 2 2" xfId="176"/>
    <cellStyle name="Calculation 2 2 10" xfId="177"/>
    <cellStyle name="Calculation 2 2 11" xfId="178"/>
    <cellStyle name="Calculation 2 2 12" xfId="179"/>
    <cellStyle name="Calculation 2 2 2" xfId="180"/>
    <cellStyle name="Calculation 2 2 2 10" xfId="181"/>
    <cellStyle name="Calculation 2 2 2 11" xfId="182"/>
    <cellStyle name="Calculation 2 2 2 2" xfId="183"/>
    <cellStyle name="Calculation 2 2 2 2 2" xfId="184"/>
    <cellStyle name="Calculation 2 2 2 2 3" xfId="185"/>
    <cellStyle name="Calculation 2 2 2 3" xfId="186"/>
    <cellStyle name="Calculation 2 2 2 3 2" xfId="187"/>
    <cellStyle name="Calculation 2 2 2 3 3" xfId="188"/>
    <cellStyle name="Calculation 2 2 2 4" xfId="189"/>
    <cellStyle name="Calculation 2 2 2 4 2" xfId="190"/>
    <cellStyle name="Calculation 2 2 2 4 3" xfId="191"/>
    <cellStyle name="Calculation 2 2 2 5" xfId="192"/>
    <cellStyle name="Calculation 2 2 2 5 2" xfId="193"/>
    <cellStyle name="Calculation 2 2 2 5 3" xfId="194"/>
    <cellStyle name="Calculation 2 2 2 6" xfId="195"/>
    <cellStyle name="Calculation 2 2 2 6 2" xfId="196"/>
    <cellStyle name="Calculation 2 2 2 6 3" xfId="197"/>
    <cellStyle name="Calculation 2 2 2 7" xfId="198"/>
    <cellStyle name="Calculation 2 2 2 8" xfId="199"/>
    <cellStyle name="Calculation 2 2 2 9" xfId="200"/>
    <cellStyle name="Calculation 2 2 3" xfId="201"/>
    <cellStyle name="Calculation 2 2 3 10" xfId="202"/>
    <cellStyle name="Calculation 2 2 3 11" xfId="203"/>
    <cellStyle name="Calculation 2 2 3 2" xfId="204"/>
    <cellStyle name="Calculation 2 2 3 2 2" xfId="205"/>
    <cellStyle name="Calculation 2 2 3 2 3" xfId="206"/>
    <cellStyle name="Calculation 2 2 3 3" xfId="207"/>
    <cellStyle name="Calculation 2 2 3 3 2" xfId="208"/>
    <cellStyle name="Calculation 2 2 3 3 3" xfId="209"/>
    <cellStyle name="Calculation 2 2 3 4" xfId="210"/>
    <cellStyle name="Calculation 2 2 3 4 2" xfId="211"/>
    <cellStyle name="Calculation 2 2 3 4 3" xfId="212"/>
    <cellStyle name="Calculation 2 2 3 5" xfId="213"/>
    <cellStyle name="Calculation 2 2 3 5 2" xfId="214"/>
    <cellStyle name="Calculation 2 2 3 5 3" xfId="215"/>
    <cellStyle name="Calculation 2 2 3 6" xfId="216"/>
    <cellStyle name="Calculation 2 2 3 6 2" xfId="217"/>
    <cellStyle name="Calculation 2 2 3 6 3" xfId="218"/>
    <cellStyle name="Calculation 2 2 3 7" xfId="219"/>
    <cellStyle name="Calculation 2 2 3 8" xfId="220"/>
    <cellStyle name="Calculation 2 2 3 9" xfId="221"/>
    <cellStyle name="Calculation 2 2 4" xfId="222"/>
    <cellStyle name="Calculation 2 2 4 2" xfId="223"/>
    <cellStyle name="Calculation 2 2 4 3" xfId="224"/>
    <cellStyle name="Calculation 2 2 5" xfId="225"/>
    <cellStyle name="Calculation 2 2 5 2" xfId="226"/>
    <cellStyle name="Calculation 2 2 5 3" xfId="227"/>
    <cellStyle name="Calculation 2 2 6" xfId="228"/>
    <cellStyle name="Calculation 2 2 6 2" xfId="229"/>
    <cellStyle name="Calculation 2 2 6 3" xfId="230"/>
    <cellStyle name="Calculation 2 2 7" xfId="231"/>
    <cellStyle name="Calculation 2 2 7 2" xfId="232"/>
    <cellStyle name="Calculation 2 2 7 3" xfId="233"/>
    <cellStyle name="Calculation 2 2 8" xfId="234"/>
    <cellStyle name="Calculation 2 2 8 2" xfId="235"/>
    <cellStyle name="Calculation 2 2 8 3" xfId="236"/>
    <cellStyle name="Calculation 2 2 9" xfId="237"/>
    <cellStyle name="Calculation 2 20" xfId="238"/>
    <cellStyle name="Calculation 2 3" xfId="239"/>
    <cellStyle name="Calculation 2 3 10" xfId="240"/>
    <cellStyle name="Calculation 2 3 11" xfId="241"/>
    <cellStyle name="Calculation 2 3 2" xfId="242"/>
    <cellStyle name="Calculation 2 3 2 2" xfId="243"/>
    <cellStyle name="Calculation 2 3 2 3" xfId="244"/>
    <cellStyle name="Calculation 2 3 3" xfId="245"/>
    <cellStyle name="Calculation 2 3 3 2" xfId="246"/>
    <cellStyle name="Calculation 2 3 3 3" xfId="247"/>
    <cellStyle name="Calculation 2 3 4" xfId="248"/>
    <cellStyle name="Calculation 2 3 4 2" xfId="249"/>
    <cellStyle name="Calculation 2 3 4 3" xfId="250"/>
    <cellStyle name="Calculation 2 3 5" xfId="251"/>
    <cellStyle name="Calculation 2 3 5 2" xfId="252"/>
    <cellStyle name="Calculation 2 3 5 3" xfId="253"/>
    <cellStyle name="Calculation 2 3 6" xfId="254"/>
    <cellStyle name="Calculation 2 3 6 2" xfId="255"/>
    <cellStyle name="Calculation 2 3 6 3" xfId="256"/>
    <cellStyle name="Calculation 2 3 7" xfId="257"/>
    <cellStyle name="Calculation 2 3 8" xfId="258"/>
    <cellStyle name="Calculation 2 3 9" xfId="259"/>
    <cellStyle name="Calculation 2 4" xfId="260"/>
    <cellStyle name="Calculation 2 4 10" xfId="261"/>
    <cellStyle name="Calculation 2 4 11" xfId="262"/>
    <cellStyle name="Calculation 2 4 2" xfId="263"/>
    <cellStyle name="Calculation 2 4 2 10" xfId="264"/>
    <cellStyle name="Calculation 2 4 2 11" xfId="265"/>
    <cellStyle name="Calculation 2 4 2 2" xfId="266"/>
    <cellStyle name="Calculation 2 4 2 2 2" xfId="267"/>
    <cellStyle name="Calculation 2 4 2 2 3" xfId="268"/>
    <cellStyle name="Calculation 2 4 2 3" xfId="269"/>
    <cellStyle name="Calculation 2 4 2 3 2" xfId="270"/>
    <cellStyle name="Calculation 2 4 2 3 3" xfId="271"/>
    <cellStyle name="Calculation 2 4 2 4" xfId="272"/>
    <cellStyle name="Calculation 2 4 2 4 2" xfId="273"/>
    <cellStyle name="Calculation 2 4 2 4 3" xfId="274"/>
    <cellStyle name="Calculation 2 4 2 5" xfId="275"/>
    <cellStyle name="Calculation 2 4 2 5 2" xfId="276"/>
    <cellStyle name="Calculation 2 4 2 5 3" xfId="277"/>
    <cellStyle name="Calculation 2 4 2 6" xfId="278"/>
    <cellStyle name="Calculation 2 4 2 6 2" xfId="279"/>
    <cellStyle name="Calculation 2 4 2 6 3" xfId="280"/>
    <cellStyle name="Calculation 2 4 2 7" xfId="281"/>
    <cellStyle name="Calculation 2 4 2 8" xfId="282"/>
    <cellStyle name="Calculation 2 4 2 9" xfId="283"/>
    <cellStyle name="Calculation 2 4 3" xfId="284"/>
    <cellStyle name="Calculation 2 4 3 2" xfId="285"/>
    <cellStyle name="Calculation 2 4 3 3" xfId="286"/>
    <cellStyle name="Calculation 2 4 4" xfId="287"/>
    <cellStyle name="Calculation 2 4 4 2" xfId="288"/>
    <cellStyle name="Calculation 2 4 4 3" xfId="289"/>
    <cellStyle name="Calculation 2 4 5" xfId="290"/>
    <cellStyle name="Calculation 2 4 5 2" xfId="291"/>
    <cellStyle name="Calculation 2 4 5 3" xfId="292"/>
    <cellStyle name="Calculation 2 4 6" xfId="293"/>
    <cellStyle name="Calculation 2 4 6 2" xfId="294"/>
    <cellStyle name="Calculation 2 4 6 3" xfId="295"/>
    <cellStyle name="Calculation 2 4 7" xfId="296"/>
    <cellStyle name="Calculation 2 4 7 2" xfId="297"/>
    <cellStyle name="Calculation 2 4 7 3" xfId="298"/>
    <cellStyle name="Calculation 2 4 8" xfId="299"/>
    <cellStyle name="Calculation 2 4 9" xfId="300"/>
    <cellStyle name="Calculation 2 5" xfId="301"/>
    <cellStyle name="Calculation 2 5 10" xfId="302"/>
    <cellStyle name="Calculation 2 5 11" xfId="303"/>
    <cellStyle name="Calculation 2 5 2" xfId="304"/>
    <cellStyle name="Calculation 2 5 2 10" xfId="305"/>
    <cellStyle name="Calculation 2 5 2 2" xfId="306"/>
    <cellStyle name="Calculation 2 5 2 2 2" xfId="307"/>
    <cellStyle name="Calculation 2 5 2 2 3" xfId="308"/>
    <cellStyle name="Calculation 2 5 2 3" xfId="309"/>
    <cellStyle name="Calculation 2 5 2 3 2" xfId="310"/>
    <cellStyle name="Calculation 2 5 2 3 3" xfId="311"/>
    <cellStyle name="Calculation 2 5 2 4" xfId="312"/>
    <cellStyle name="Calculation 2 5 2 4 2" xfId="313"/>
    <cellStyle name="Calculation 2 5 2 4 3" xfId="314"/>
    <cellStyle name="Calculation 2 5 2 5" xfId="315"/>
    <cellStyle name="Calculation 2 5 2 5 2" xfId="316"/>
    <cellStyle name="Calculation 2 5 2 5 3" xfId="317"/>
    <cellStyle name="Calculation 2 5 2 6" xfId="318"/>
    <cellStyle name="Calculation 2 5 2 7" xfId="319"/>
    <cellStyle name="Calculation 2 5 2 8" xfId="320"/>
    <cellStyle name="Calculation 2 5 2 9" xfId="321"/>
    <cellStyle name="Calculation 2 5 3" xfId="322"/>
    <cellStyle name="Calculation 2 5 3 2" xfId="323"/>
    <cellStyle name="Calculation 2 5 3 3" xfId="324"/>
    <cellStyle name="Calculation 2 5 4" xfId="325"/>
    <cellStyle name="Calculation 2 5 4 2" xfId="326"/>
    <cellStyle name="Calculation 2 5 4 3" xfId="327"/>
    <cellStyle name="Calculation 2 5 5" xfId="328"/>
    <cellStyle name="Calculation 2 5 5 2" xfId="329"/>
    <cellStyle name="Calculation 2 5 5 3" xfId="330"/>
    <cellStyle name="Calculation 2 5 6" xfId="331"/>
    <cellStyle name="Calculation 2 5 6 2" xfId="332"/>
    <cellStyle name="Calculation 2 5 6 3" xfId="333"/>
    <cellStyle name="Calculation 2 5 7" xfId="334"/>
    <cellStyle name="Calculation 2 5 7 2" xfId="335"/>
    <cellStyle name="Calculation 2 5 7 3" xfId="336"/>
    <cellStyle name="Calculation 2 5 8" xfId="337"/>
    <cellStyle name="Calculation 2 5 9" xfId="338"/>
    <cellStyle name="Calculation 2 6" xfId="339"/>
    <cellStyle name="Calculation 2 6 10" xfId="340"/>
    <cellStyle name="Calculation 2 6 11" xfId="341"/>
    <cellStyle name="Calculation 2 6 2" xfId="342"/>
    <cellStyle name="Calculation 2 6 2 2" xfId="343"/>
    <cellStyle name="Calculation 2 6 2 3" xfId="344"/>
    <cellStyle name="Calculation 2 6 3" xfId="345"/>
    <cellStyle name="Calculation 2 6 3 2" xfId="346"/>
    <cellStyle name="Calculation 2 6 3 3" xfId="347"/>
    <cellStyle name="Calculation 2 6 4" xfId="348"/>
    <cellStyle name="Calculation 2 6 4 2" xfId="349"/>
    <cellStyle name="Calculation 2 6 4 3" xfId="350"/>
    <cellStyle name="Calculation 2 6 5" xfId="351"/>
    <cellStyle name="Calculation 2 6 5 2" xfId="352"/>
    <cellStyle name="Calculation 2 6 5 3" xfId="353"/>
    <cellStyle name="Calculation 2 6 6" xfId="354"/>
    <cellStyle name="Calculation 2 6 6 2" xfId="355"/>
    <cellStyle name="Calculation 2 6 6 3" xfId="356"/>
    <cellStyle name="Calculation 2 6 7" xfId="357"/>
    <cellStyle name="Calculation 2 6 8" xfId="358"/>
    <cellStyle name="Calculation 2 6 9" xfId="359"/>
    <cellStyle name="Calculation 2 7" xfId="360"/>
    <cellStyle name="Calculation 2 7 2" xfId="361"/>
    <cellStyle name="Calculation 2 7 3" xfId="362"/>
    <cellStyle name="Calculation 2 8" xfId="363"/>
    <cellStyle name="Calculation 2 8 2" xfId="364"/>
    <cellStyle name="Calculation 2 8 3" xfId="365"/>
    <cellStyle name="Calculation 2 9" xfId="366"/>
    <cellStyle name="Calculation 2 9 2" xfId="367"/>
    <cellStyle name="Calculation 2 9 3" xfId="368"/>
    <cellStyle name="Calculation 3" xfId="369"/>
    <cellStyle name="Calculation 4" xfId="152"/>
    <cellStyle name="Check Cell" xfId="27" builtinId="23" customBuiltin="1"/>
    <cellStyle name="Check Cell 2" xfId="371"/>
    <cellStyle name="Check Cell 3" xfId="370"/>
    <cellStyle name="Comma" xfId="28" builtinId="3"/>
    <cellStyle name="Comma  - Style1" xfId="373"/>
    <cellStyle name="Comma  - Style2" xfId="374"/>
    <cellStyle name="Comma  - Style3" xfId="375"/>
    <cellStyle name="Comma  - Style4" xfId="376"/>
    <cellStyle name="Comma  - Style5" xfId="377"/>
    <cellStyle name="Comma  - Style6" xfId="378"/>
    <cellStyle name="Comma  - Style7" xfId="379"/>
    <cellStyle name="Comma  - Style8" xfId="380"/>
    <cellStyle name="Comma 10" xfId="381"/>
    <cellStyle name="Comma 100" xfId="382"/>
    <cellStyle name="Comma 101" xfId="383"/>
    <cellStyle name="Comma 102" xfId="384"/>
    <cellStyle name="Comma 103" xfId="385"/>
    <cellStyle name="Comma 104" xfId="386"/>
    <cellStyle name="Comma 105" xfId="387"/>
    <cellStyle name="Comma 106" xfId="388"/>
    <cellStyle name="Comma 107" xfId="389"/>
    <cellStyle name="Comma 108" xfId="372"/>
    <cellStyle name="Comma 109" xfId="2492"/>
    <cellStyle name="Comma 11" xfId="390"/>
    <cellStyle name="Comma 110" xfId="2528"/>
    <cellStyle name="Comma 110 2" xfId="2634"/>
    <cellStyle name="Comma 111" xfId="2523"/>
    <cellStyle name="Comma 111 2" xfId="2630"/>
    <cellStyle name="Comma 112" xfId="2517"/>
    <cellStyle name="Comma 113" xfId="2535"/>
    <cellStyle name="Comma 114" xfId="2518"/>
    <cellStyle name="Comma 115" xfId="2534"/>
    <cellStyle name="Comma 116" xfId="2506"/>
    <cellStyle name="Comma 117" xfId="2533"/>
    <cellStyle name="Comma 118" xfId="2507"/>
    <cellStyle name="Comma 119" xfId="2531"/>
    <cellStyle name="Comma 12" xfId="391"/>
    <cellStyle name="Comma 120" xfId="2509"/>
    <cellStyle name="Comma 121" xfId="2532"/>
    <cellStyle name="Comma 122" xfId="2551"/>
    <cellStyle name="Comma 122 2" xfId="2647"/>
    <cellStyle name="Comma 123" xfId="2555"/>
    <cellStyle name="Comma 123 2" xfId="2651"/>
    <cellStyle name="Comma 124" xfId="2559"/>
    <cellStyle name="Comma 124 2" xfId="2655"/>
    <cellStyle name="Comma 125" xfId="2563"/>
    <cellStyle name="Comma 125 2" xfId="2659"/>
    <cellStyle name="Comma 126" xfId="2567"/>
    <cellStyle name="Comma 126 2" xfId="2663"/>
    <cellStyle name="Comma 127" xfId="2571"/>
    <cellStyle name="Comma 127 2" xfId="2667"/>
    <cellStyle name="Comma 128" xfId="2574"/>
    <cellStyle name="Comma 128 2" xfId="2670"/>
    <cellStyle name="Comma 13" xfId="392"/>
    <cellStyle name="Comma 14" xfId="393"/>
    <cellStyle name="Comma 15" xfId="394"/>
    <cellStyle name="Comma 16" xfId="395"/>
    <cellStyle name="Comma 17" xfId="396"/>
    <cellStyle name="Comma 18" xfId="397"/>
    <cellStyle name="Comma 18 2" xfId="398"/>
    <cellStyle name="Comma 19" xfId="399"/>
    <cellStyle name="Comma 19 2" xfId="400"/>
    <cellStyle name="Comma 2" xfId="46"/>
    <cellStyle name="Comma 2 2" xfId="402"/>
    <cellStyle name="Comma 2 2 2" xfId="403"/>
    <cellStyle name="Comma 2 3" xfId="404"/>
    <cellStyle name="Comma 2 3 2" xfId="405"/>
    <cellStyle name="Comma 2 3 3" xfId="406"/>
    <cellStyle name="Comma 2 3 3 2" xfId="2608"/>
    <cellStyle name="Comma 2 4" xfId="407"/>
    <cellStyle name="Comma 2 5" xfId="408"/>
    <cellStyle name="Comma 2 5 2" xfId="2609"/>
    <cellStyle name="Comma 2 6" xfId="401"/>
    <cellStyle name="Comma 2 7" xfId="2594"/>
    <cellStyle name="Comma 2 8" xfId="2590"/>
    <cellStyle name="Comma 20" xfId="409"/>
    <cellStyle name="Comma 20 2" xfId="410"/>
    <cellStyle name="Comma 21" xfId="411"/>
    <cellStyle name="Comma 21 2" xfId="412"/>
    <cellStyle name="Comma 22" xfId="413"/>
    <cellStyle name="Comma 22 2" xfId="414"/>
    <cellStyle name="Comma 23" xfId="415"/>
    <cellStyle name="Comma 23 2" xfId="416"/>
    <cellStyle name="Comma 24" xfId="417"/>
    <cellStyle name="Comma 24 2" xfId="418"/>
    <cellStyle name="Comma 25" xfId="419"/>
    <cellStyle name="Comma 25 2" xfId="420"/>
    <cellStyle name="Comma 26" xfId="421"/>
    <cellStyle name="Comma 26 2" xfId="422"/>
    <cellStyle name="Comma 27" xfId="423"/>
    <cellStyle name="Comma 27 2" xfId="424"/>
    <cellStyle name="Comma 28" xfId="425"/>
    <cellStyle name="Comma 28 2" xfId="426"/>
    <cellStyle name="Comma 29" xfId="427"/>
    <cellStyle name="Comma 29 2" xfId="428"/>
    <cellStyle name="Comma 3" xfId="429"/>
    <cellStyle name="Comma 3 2" xfId="430"/>
    <cellStyle name="Comma 3 2 2" xfId="431"/>
    <cellStyle name="Comma 3 3" xfId="432"/>
    <cellStyle name="Comma 3 3 2" xfId="433"/>
    <cellStyle name="Comma 3 4" xfId="434"/>
    <cellStyle name="Comma 30" xfId="435"/>
    <cellStyle name="Comma 30 2" xfId="436"/>
    <cellStyle name="Comma 31" xfId="437"/>
    <cellStyle name="Comma 32" xfId="438"/>
    <cellStyle name="Comma 33" xfId="439"/>
    <cellStyle name="Comma 34" xfId="440"/>
    <cellStyle name="Comma 35" xfId="441"/>
    <cellStyle name="Comma 36" xfId="442"/>
    <cellStyle name="Comma 37" xfId="443"/>
    <cellStyle name="Comma 38" xfId="444"/>
    <cellStyle name="Comma 39" xfId="445"/>
    <cellStyle name="Comma 4" xfId="446"/>
    <cellStyle name="Comma 4 2" xfId="447"/>
    <cellStyle name="Comma 40" xfId="448"/>
    <cellStyle name="Comma 41" xfId="449"/>
    <cellStyle name="Comma 42" xfId="450"/>
    <cellStyle name="Comma 43" xfId="451"/>
    <cellStyle name="Comma 44" xfId="452"/>
    <cellStyle name="Comma 45" xfId="453"/>
    <cellStyle name="Comma 46" xfId="454"/>
    <cellStyle name="Comma 47" xfId="455"/>
    <cellStyle name="Comma 48" xfId="456"/>
    <cellStyle name="Comma 49" xfId="457"/>
    <cellStyle name="Comma 5" xfId="458"/>
    <cellStyle name="Comma 50" xfId="459"/>
    <cellStyle name="Comma 51" xfId="460"/>
    <cellStyle name="Comma 52" xfId="461"/>
    <cellStyle name="Comma 53" xfId="462"/>
    <cellStyle name="Comma 54" xfId="463"/>
    <cellStyle name="Comma 55" xfId="464"/>
    <cellStyle name="Comma 55 2" xfId="465"/>
    <cellStyle name="Comma 56" xfId="466"/>
    <cellStyle name="Comma 56 2" xfId="467"/>
    <cellStyle name="Comma 57" xfId="468"/>
    <cellStyle name="Comma 58" xfId="469"/>
    <cellStyle name="Comma 59" xfId="470"/>
    <cellStyle name="Comma 6" xfId="471"/>
    <cellStyle name="Comma 60" xfId="472"/>
    <cellStyle name="Comma 61" xfId="473"/>
    <cellStyle name="Comma 62" xfId="474"/>
    <cellStyle name="Comma 63" xfId="475"/>
    <cellStyle name="Comma 64" xfId="476"/>
    <cellStyle name="Comma 64 2" xfId="477"/>
    <cellStyle name="Comma 65" xfId="478"/>
    <cellStyle name="Comma 65 2" xfId="479"/>
    <cellStyle name="Comma 66" xfId="480"/>
    <cellStyle name="Comma 66 2" xfId="481"/>
    <cellStyle name="Comma 67" xfId="482"/>
    <cellStyle name="Comma 68" xfId="483"/>
    <cellStyle name="Comma 69" xfId="484"/>
    <cellStyle name="Comma 7" xfId="485"/>
    <cellStyle name="Comma 70" xfId="486"/>
    <cellStyle name="Comma 70 2" xfId="487"/>
    <cellStyle name="Comma 71" xfId="488"/>
    <cellStyle name="Comma 72" xfId="489"/>
    <cellStyle name="Comma 72 2" xfId="490"/>
    <cellStyle name="Comma 73" xfId="491"/>
    <cellStyle name="Comma 73 2" xfId="492"/>
    <cellStyle name="Comma 74" xfId="493"/>
    <cellStyle name="Comma 74 2" xfId="494"/>
    <cellStyle name="Comma 75" xfId="495"/>
    <cellStyle name="Comma 75 2" xfId="496"/>
    <cellStyle name="Comma 76" xfId="497"/>
    <cellStyle name="Comma 77" xfId="498"/>
    <cellStyle name="Comma 78" xfId="499"/>
    <cellStyle name="Comma 78 2" xfId="500"/>
    <cellStyle name="Comma 79" xfId="501"/>
    <cellStyle name="Comma 79 2" xfId="502"/>
    <cellStyle name="Comma 8" xfId="503"/>
    <cellStyle name="Comma 80" xfId="504"/>
    <cellStyle name="Comma 80 2" xfId="505"/>
    <cellStyle name="Comma 81" xfId="506"/>
    <cellStyle name="Comma 81 2" xfId="507"/>
    <cellStyle name="Comma 82" xfId="508"/>
    <cellStyle name="Comma 82 2" xfId="509"/>
    <cellStyle name="Comma 83" xfId="510"/>
    <cellStyle name="Comma 83 2" xfId="511"/>
    <cellStyle name="Comma 84" xfId="512"/>
    <cellStyle name="Comma 84 2" xfId="513"/>
    <cellStyle name="Comma 85" xfId="514"/>
    <cellStyle name="Comma 86" xfId="515"/>
    <cellStyle name="Comma 87" xfId="516"/>
    <cellStyle name="Comma 88" xfId="517"/>
    <cellStyle name="Comma 89" xfId="518"/>
    <cellStyle name="Comma 9" xfId="519"/>
    <cellStyle name="Comma 90" xfId="520"/>
    <cellStyle name="Comma 91" xfId="521"/>
    <cellStyle name="Comma 92" xfId="522"/>
    <cellStyle name="Comma 93" xfId="523"/>
    <cellStyle name="Comma 93 2" xfId="524"/>
    <cellStyle name="Comma 94" xfId="525"/>
    <cellStyle name="Comma 94 2" xfId="526"/>
    <cellStyle name="Comma 95" xfId="527"/>
    <cellStyle name="Comma 95 2" xfId="528"/>
    <cellStyle name="Comma 96" xfId="529"/>
    <cellStyle name="Comma 97" xfId="530"/>
    <cellStyle name="Comma 98" xfId="531"/>
    <cellStyle name="Comma 99" xfId="532"/>
    <cellStyle name="Comma0" xfId="533"/>
    <cellStyle name="Copied" xfId="534"/>
    <cellStyle name="Currency" xfId="29" builtinId="4"/>
    <cellStyle name="Currency [$0]" xfId="536"/>
    <cellStyle name="Currency [£0]" xfId="537"/>
    <cellStyle name="Currency 10" xfId="538"/>
    <cellStyle name="Currency 100" xfId="539"/>
    <cellStyle name="Currency 101" xfId="540"/>
    <cellStyle name="Currency 102" xfId="541"/>
    <cellStyle name="Currency 103" xfId="542"/>
    <cellStyle name="Currency 104" xfId="543"/>
    <cellStyle name="Currency 105" xfId="544"/>
    <cellStyle name="Currency 106" xfId="535"/>
    <cellStyle name="Currency 107" xfId="2496"/>
    <cellStyle name="Currency 108" xfId="2527"/>
    <cellStyle name="Currency 108 2" xfId="2633"/>
    <cellStyle name="Currency 109" xfId="2522"/>
    <cellStyle name="Currency 109 2" xfId="2629"/>
    <cellStyle name="Currency 11" xfId="545"/>
    <cellStyle name="Currency 110" xfId="2515"/>
    <cellStyle name="Currency 111" xfId="2488"/>
    <cellStyle name="Currency 112" xfId="2516"/>
    <cellStyle name="Currency 113" xfId="2486"/>
    <cellStyle name="Currency 114" xfId="2502"/>
    <cellStyle name="Currency 115" xfId="2487"/>
    <cellStyle name="Currency 116" xfId="2504"/>
    <cellStyle name="Currency 117" xfId="2490"/>
    <cellStyle name="Currency 118" xfId="2505"/>
    <cellStyle name="Currency 119" xfId="2489"/>
    <cellStyle name="Currency 12" xfId="546"/>
    <cellStyle name="Currency 120" xfId="2552"/>
    <cellStyle name="Currency 120 2" xfId="2648"/>
    <cellStyle name="Currency 121" xfId="2556"/>
    <cellStyle name="Currency 121 2" xfId="2652"/>
    <cellStyle name="Currency 122" xfId="2560"/>
    <cellStyle name="Currency 122 2" xfId="2656"/>
    <cellStyle name="Currency 123" xfId="2564"/>
    <cellStyle name="Currency 123 2" xfId="2660"/>
    <cellStyle name="Currency 124" xfId="2568"/>
    <cellStyle name="Currency 124 2" xfId="2664"/>
    <cellStyle name="Currency 125" xfId="2572"/>
    <cellStyle name="Currency 125 2" xfId="2668"/>
    <cellStyle name="Currency 126" xfId="2576"/>
    <cellStyle name="Currency 126 2" xfId="2672"/>
    <cellStyle name="Currency 13" xfId="547"/>
    <cellStyle name="Currency 14" xfId="548"/>
    <cellStyle name="Currency 15" xfId="549"/>
    <cellStyle name="Currency 16" xfId="550"/>
    <cellStyle name="Currency 17" xfId="551"/>
    <cellStyle name="Currency 17 2" xfId="552"/>
    <cellStyle name="Currency 17 3" xfId="553"/>
    <cellStyle name="Currency 18" xfId="554"/>
    <cellStyle name="Currency 18 2" xfId="555"/>
    <cellStyle name="Currency 19" xfId="556"/>
    <cellStyle name="Currency 19 2" xfId="557"/>
    <cellStyle name="Currency 2" xfId="558"/>
    <cellStyle name="Currency 20" xfId="559"/>
    <cellStyle name="Currency 20 2" xfId="560"/>
    <cellStyle name="Currency 21" xfId="561"/>
    <cellStyle name="Currency 21 2" xfId="562"/>
    <cellStyle name="Currency 22" xfId="563"/>
    <cellStyle name="Currency 22 2" xfId="564"/>
    <cellStyle name="Currency 23" xfId="565"/>
    <cellStyle name="Currency 23 2" xfId="566"/>
    <cellStyle name="Currency 24" xfId="567"/>
    <cellStyle name="Currency 24 2" xfId="568"/>
    <cellStyle name="Currency 25" xfId="569"/>
    <cellStyle name="Currency 25 2" xfId="570"/>
    <cellStyle name="Currency 26" xfId="571"/>
    <cellStyle name="Currency 26 2" xfId="572"/>
    <cellStyle name="Currency 27" xfId="573"/>
    <cellStyle name="Currency 27 2" xfId="574"/>
    <cellStyle name="Currency 28" xfId="575"/>
    <cellStyle name="Currency 28 2" xfId="576"/>
    <cellStyle name="Currency 29" xfId="577"/>
    <cellStyle name="Currency 29 2" xfId="578"/>
    <cellStyle name="Currency 3" xfId="579"/>
    <cellStyle name="Currency 30" xfId="580"/>
    <cellStyle name="Currency 31" xfId="581"/>
    <cellStyle name="Currency 32" xfId="582"/>
    <cellStyle name="Currency 33" xfId="583"/>
    <cellStyle name="Currency 34" xfId="584"/>
    <cellStyle name="Currency 35" xfId="585"/>
    <cellStyle name="Currency 36" xfId="586"/>
    <cellStyle name="Currency 37" xfId="587"/>
    <cellStyle name="Currency 38" xfId="588"/>
    <cellStyle name="Currency 39" xfId="589"/>
    <cellStyle name="Currency 4" xfId="590"/>
    <cellStyle name="Currency 40" xfId="591"/>
    <cellStyle name="Currency 41" xfId="592"/>
    <cellStyle name="Currency 42" xfId="593"/>
    <cellStyle name="Currency 43" xfId="594"/>
    <cellStyle name="Currency 44" xfId="595"/>
    <cellStyle name="Currency 45" xfId="596"/>
    <cellStyle name="Currency 46" xfId="597"/>
    <cellStyle name="Currency 47" xfId="598"/>
    <cellStyle name="Currency 48" xfId="599"/>
    <cellStyle name="Currency 49" xfId="600"/>
    <cellStyle name="Currency 5" xfId="601"/>
    <cellStyle name="Currency 50" xfId="602"/>
    <cellStyle name="Currency 51" xfId="603"/>
    <cellStyle name="Currency 52" xfId="604"/>
    <cellStyle name="Currency 53" xfId="605"/>
    <cellStyle name="Currency 53 2" xfId="606"/>
    <cellStyle name="Currency 54" xfId="607"/>
    <cellStyle name="Currency 54 2" xfId="608"/>
    <cellStyle name="Currency 55" xfId="609"/>
    <cellStyle name="Currency 56" xfId="610"/>
    <cellStyle name="Currency 57" xfId="611"/>
    <cellStyle name="Currency 58" xfId="612"/>
    <cellStyle name="Currency 59" xfId="613"/>
    <cellStyle name="Currency 6" xfId="614"/>
    <cellStyle name="Currency 60" xfId="615"/>
    <cellStyle name="Currency 61" xfId="616"/>
    <cellStyle name="Currency 62" xfId="617"/>
    <cellStyle name="Currency 62 2" xfId="618"/>
    <cellStyle name="Currency 63" xfId="619"/>
    <cellStyle name="Currency 63 2" xfId="620"/>
    <cellStyle name="Currency 64" xfId="621"/>
    <cellStyle name="Currency 64 2" xfId="622"/>
    <cellStyle name="Currency 65" xfId="623"/>
    <cellStyle name="Currency 66" xfId="624"/>
    <cellStyle name="Currency 67" xfId="625"/>
    <cellStyle name="Currency 68" xfId="626"/>
    <cellStyle name="Currency 68 2" xfId="627"/>
    <cellStyle name="Currency 69" xfId="628"/>
    <cellStyle name="Currency 7" xfId="629"/>
    <cellStyle name="Currency 70" xfId="630"/>
    <cellStyle name="Currency 70 2" xfId="631"/>
    <cellStyle name="Currency 71" xfId="632"/>
    <cellStyle name="Currency 71 2" xfId="633"/>
    <cellStyle name="Currency 72" xfId="634"/>
    <cellStyle name="Currency 72 2" xfId="635"/>
    <cellStyle name="Currency 73" xfId="636"/>
    <cellStyle name="Currency 73 2" xfId="637"/>
    <cellStyle name="Currency 74" xfId="638"/>
    <cellStyle name="Currency 75" xfId="639"/>
    <cellStyle name="Currency 76" xfId="640"/>
    <cellStyle name="Currency 76 2" xfId="641"/>
    <cellStyle name="Currency 77" xfId="642"/>
    <cellStyle name="Currency 77 2" xfId="643"/>
    <cellStyle name="Currency 78" xfId="644"/>
    <cellStyle name="Currency 78 2" xfId="645"/>
    <cellStyle name="Currency 79" xfId="646"/>
    <cellStyle name="Currency 79 2" xfId="647"/>
    <cellStyle name="Currency 8" xfId="648"/>
    <cellStyle name="Currency 80" xfId="649"/>
    <cellStyle name="Currency 80 2" xfId="650"/>
    <cellStyle name="Currency 81" xfId="651"/>
    <cellStyle name="Currency 81 2" xfId="652"/>
    <cellStyle name="Currency 82" xfId="653"/>
    <cellStyle name="Currency 82 2" xfId="654"/>
    <cellStyle name="Currency 83" xfId="655"/>
    <cellStyle name="Currency 84" xfId="656"/>
    <cellStyle name="Currency 85" xfId="657"/>
    <cellStyle name="Currency 86" xfId="658"/>
    <cellStyle name="Currency 87" xfId="659"/>
    <cellStyle name="Currency 88" xfId="660"/>
    <cellStyle name="Currency 89" xfId="661"/>
    <cellStyle name="Currency 9" xfId="662"/>
    <cellStyle name="Currency 90" xfId="663"/>
    <cellStyle name="Currency 91" xfId="664"/>
    <cellStyle name="Currency 91 2" xfId="665"/>
    <cellStyle name="Currency 92" xfId="666"/>
    <cellStyle name="Currency 92 2" xfId="667"/>
    <cellStyle name="Currency 93" xfId="668"/>
    <cellStyle name="Currency 93 2" xfId="669"/>
    <cellStyle name="Currency 94" xfId="670"/>
    <cellStyle name="Currency 95" xfId="671"/>
    <cellStyle name="Currency 96" xfId="672"/>
    <cellStyle name="Currency 97" xfId="673"/>
    <cellStyle name="Currency 98" xfId="674"/>
    <cellStyle name="Currency 99" xfId="675"/>
    <cellStyle name="Currency0" xfId="676"/>
    <cellStyle name="Date" xfId="677"/>
    <cellStyle name="Date Long" xfId="678"/>
    <cellStyle name="Date Short" xfId="679"/>
    <cellStyle name="Dollars &amp; Cents" xfId="680"/>
    <cellStyle name="Entered" xfId="681"/>
    <cellStyle name="Explanatory Text" xfId="30" builtinId="53" customBuiltin="1"/>
    <cellStyle name="Explanatory Text 2" xfId="683"/>
    <cellStyle name="Explanatory Text 3" xfId="682"/>
    <cellStyle name="Fixed" xfId="684"/>
    <cellStyle name="Followed Hyperlink" xfId="2578" builtinId="9" hidden="1"/>
    <cellStyle name="Followed Hyperlink" xfId="2579" builtinId="9" hidden="1"/>
    <cellStyle name="Followed Hyperlink" xfId="2580" builtinId="9" hidden="1"/>
    <cellStyle name="Followed Hyperlink" xfId="2581" builtinId="9" hidden="1"/>
    <cellStyle name="Followed Hyperlink" xfId="2582" builtinId="9" hidden="1"/>
    <cellStyle name="Followed Hyperlink" xfId="2583" builtinId="9" hidden="1"/>
    <cellStyle name="Followed Hyperlink" xfId="2584" builtinId="9" hidden="1"/>
    <cellStyle name="Followed Hyperlink" xfId="2585" builtinId="9" hidden="1"/>
    <cellStyle name="Followed Hyperlink" xfId="2586" builtinId="9" hidden="1"/>
    <cellStyle name="Followed Hyperlink" xfId="2587" builtinId="9" hidden="1"/>
    <cellStyle name="Followed Hyperlink" xfId="2674" builtinId="9" hidden="1"/>
    <cellStyle name="Followed Hyperlink" xfId="2675" builtinId="9" hidden="1"/>
    <cellStyle name="Followed Hyperlink" xfId="2676" builtinId="9" hidden="1"/>
    <cellStyle name="Followed Hyperlink" xfId="2677" builtinId="9" hidden="1"/>
    <cellStyle name="Followed Hyperlink" xfId="2678" builtinId="9" hidden="1"/>
    <cellStyle name="Followed Hyperlink" xfId="2679" builtinId="9" hidden="1"/>
    <cellStyle name="Followed Hyperlink" xfId="2680" builtinId="9" hidden="1"/>
    <cellStyle name="Followed Hyperlink" xfId="2681" builtinId="9" hidden="1"/>
    <cellStyle name="Followed Hyperlink" xfId="2682" builtinId="9" hidden="1"/>
    <cellStyle name="Followed Hyperlink" xfId="2683" builtinId="9" hidden="1"/>
    <cellStyle name="Followed Hyperlink" xfId="2689" builtinId="9" hidden="1"/>
    <cellStyle name="Followed Hyperlink" xfId="2690" builtinId="9" hidden="1"/>
    <cellStyle name="Followed Hyperlink" xfId="2691" builtinId="9" hidden="1"/>
    <cellStyle name="Followed Hyperlink" xfId="2692" builtinId="9" hidden="1"/>
    <cellStyle name="Followed Hyperlink" xfId="2693" builtinId="9" hidden="1"/>
    <cellStyle name="Followed Hyperlink" xfId="2694" builtinId="9" hidden="1"/>
    <cellStyle name="Followed Hyperlink" xfId="2695" builtinId="9" hidden="1"/>
    <cellStyle name="Followed Hyperlink" xfId="2696" builtinId="9" hidden="1"/>
    <cellStyle name="Followed Hyperlink" xfId="2697" builtinId="9" hidden="1"/>
    <cellStyle name="Followed Hyperlink" xfId="2698" builtinId="9" hidden="1"/>
    <cellStyle name="Followed Hyperlink" xfId="2700" builtinId="9" hidden="1"/>
    <cellStyle name="Followed Hyperlink" xfId="2701" builtinId="9" hidden="1"/>
    <cellStyle name="Followed Hyperlink" xfId="2702" builtinId="9" hidden="1"/>
    <cellStyle name="Followed Hyperlink" xfId="2703" builtinId="9" hidden="1"/>
    <cellStyle name="Followed Hyperlink" xfId="2704" builtinId="9" hidden="1"/>
    <cellStyle name="Followed Hyperlink" xfId="2705" builtinId="9" hidden="1"/>
    <cellStyle name="Followed Hyperlink" xfId="2706" builtinId="9" hidden="1"/>
    <cellStyle name="Followed Hyperlink" xfId="2707" builtinId="9" hidden="1"/>
    <cellStyle name="Followed Hyperlink" xfId="2708" builtinId="9" hidden="1"/>
    <cellStyle name="Followed Hyperlink" xfId="2709" builtinId="9" hidden="1"/>
    <cellStyle name="Followed Hyperlink" xfId="2712" builtinId="9" hidden="1"/>
    <cellStyle name="Followed Hyperlink" xfId="2713" builtinId="9" hidden="1"/>
    <cellStyle name="Followed Hyperlink" xfId="2714" builtinId="9" hidden="1"/>
    <cellStyle name="Followed Hyperlink" xfId="2715" builtinId="9" hidden="1"/>
    <cellStyle name="Followed Hyperlink" xfId="2716" builtinId="9" hidden="1"/>
    <cellStyle name="Followed Hyperlink" xfId="2717" builtinId="9" hidden="1"/>
    <cellStyle name="Followed Hyperlink" xfId="2718" builtinId="9" hidden="1"/>
    <cellStyle name="Followed Hyperlink" xfId="2719" builtinId="9" hidden="1"/>
    <cellStyle name="Followed Hyperlink" xfId="2720" builtinId="9" hidden="1"/>
    <cellStyle name="Followed Hyperlink" xfId="2721" builtinId="9" hidden="1"/>
    <cellStyle name="Followed Hyperlink" xfId="2723" builtinId="9" hidden="1"/>
    <cellStyle name="Followed Hyperlink" xfId="2724" builtinId="9" hidden="1"/>
    <cellStyle name="Followed Hyperlink" xfId="2725" builtinId="9" hidden="1"/>
    <cellStyle name="Followed Hyperlink" xfId="2726" builtinId="9" hidden="1"/>
    <cellStyle name="Followed Hyperlink" xfId="2727" builtinId="9" hidden="1"/>
    <cellStyle name="Followed Hyperlink" xfId="2728" builtinId="9" hidden="1"/>
    <cellStyle name="Followed Hyperlink" xfId="2729" builtinId="9" hidden="1"/>
    <cellStyle name="Followed Hyperlink" xfId="2730" builtinId="9" hidden="1"/>
    <cellStyle name="Followed Hyperlink" xfId="2731" builtinId="9" hidden="1"/>
    <cellStyle name="Followed Hyperlink" xfId="2732" builtinId="9" hidden="1"/>
    <cellStyle name="Followed Hyperlink" xfId="2734" builtinId="9" hidden="1"/>
    <cellStyle name="Followed Hyperlink" xfId="2735" builtinId="9" hidden="1"/>
    <cellStyle name="Followed Hyperlink" xfId="2736" builtinId="9" hidden="1"/>
    <cellStyle name="Followed Hyperlink" xfId="2737" builtinId="9" hidden="1"/>
    <cellStyle name="Followed Hyperlink" xfId="2738" builtinId="9" hidden="1"/>
    <cellStyle name="Followed Hyperlink" xfId="2739" builtinId="9" hidden="1"/>
    <cellStyle name="Followed Hyperlink" xfId="2740" builtinId="9" hidden="1"/>
    <cellStyle name="Followed Hyperlink" xfId="2741" builtinId="9" hidden="1"/>
    <cellStyle name="Followed Hyperlink" xfId="2742" builtinId="9" hidden="1"/>
    <cellStyle name="Followed Hyperlink" xfId="2743" builtinId="9" hidden="1"/>
    <cellStyle name="Followed Hyperlink" xfId="2745" builtinId="9" hidden="1"/>
    <cellStyle name="Followed Hyperlink" xfId="2746" builtinId="9" hidden="1"/>
    <cellStyle name="Followed Hyperlink" xfId="2747" builtinId="9" hidden="1"/>
    <cellStyle name="Followed Hyperlink" xfId="2748" builtinId="9" hidden="1"/>
    <cellStyle name="Followed Hyperlink" xfId="2749" builtinId="9" hidden="1"/>
    <cellStyle name="Followed Hyperlink" xfId="2750" builtinId="9" hidden="1"/>
    <cellStyle name="Followed Hyperlink" xfId="2751" builtinId="9" hidden="1"/>
    <cellStyle name="Followed Hyperlink" xfId="2752" builtinId="9" hidden="1"/>
    <cellStyle name="Followed Hyperlink" xfId="2753" builtinId="9" hidden="1"/>
    <cellStyle name="Followed Hyperlink" xfId="2754" builtinId="9" hidden="1"/>
    <cellStyle name="Followed Hyperlink 10" xfId="685"/>
    <cellStyle name="Followed Hyperlink 100" xfId="686"/>
    <cellStyle name="Followed Hyperlink 101" xfId="687"/>
    <cellStyle name="Followed Hyperlink 102" xfId="688"/>
    <cellStyle name="Followed Hyperlink 103" xfId="689"/>
    <cellStyle name="Followed Hyperlink 104" xfId="690"/>
    <cellStyle name="Followed Hyperlink 105" xfId="691"/>
    <cellStyle name="Followed Hyperlink 106" xfId="692"/>
    <cellStyle name="Followed Hyperlink 107" xfId="693"/>
    <cellStyle name="Followed Hyperlink 108" xfId="694"/>
    <cellStyle name="Followed Hyperlink 109" xfId="695"/>
    <cellStyle name="Followed Hyperlink 11" xfId="696"/>
    <cellStyle name="Followed Hyperlink 110" xfId="697"/>
    <cellStyle name="Followed Hyperlink 111" xfId="698"/>
    <cellStyle name="Followed Hyperlink 112" xfId="699"/>
    <cellStyle name="Followed Hyperlink 113" xfId="700"/>
    <cellStyle name="Followed Hyperlink 114" xfId="701"/>
    <cellStyle name="Followed Hyperlink 115" xfId="702"/>
    <cellStyle name="Followed Hyperlink 116" xfId="703"/>
    <cellStyle name="Followed Hyperlink 117" xfId="704"/>
    <cellStyle name="Followed Hyperlink 118" xfId="705"/>
    <cellStyle name="Followed Hyperlink 119" xfId="706"/>
    <cellStyle name="Followed Hyperlink 12" xfId="707"/>
    <cellStyle name="Followed Hyperlink 120" xfId="708"/>
    <cellStyle name="Followed Hyperlink 121" xfId="709"/>
    <cellStyle name="Followed Hyperlink 122" xfId="710"/>
    <cellStyle name="Followed Hyperlink 123" xfId="711"/>
    <cellStyle name="Followed Hyperlink 124" xfId="712"/>
    <cellStyle name="Followed Hyperlink 125" xfId="713"/>
    <cellStyle name="Followed Hyperlink 126" xfId="714"/>
    <cellStyle name="Followed Hyperlink 127" xfId="715"/>
    <cellStyle name="Followed Hyperlink 128" xfId="716"/>
    <cellStyle name="Followed Hyperlink 129" xfId="717"/>
    <cellStyle name="Followed Hyperlink 13" xfId="718"/>
    <cellStyle name="Followed Hyperlink 130" xfId="719"/>
    <cellStyle name="Followed Hyperlink 131" xfId="720"/>
    <cellStyle name="Followed Hyperlink 132" xfId="721"/>
    <cellStyle name="Followed Hyperlink 133" xfId="722"/>
    <cellStyle name="Followed Hyperlink 134" xfId="723"/>
    <cellStyle name="Followed Hyperlink 135" xfId="724"/>
    <cellStyle name="Followed Hyperlink 136" xfId="725"/>
    <cellStyle name="Followed Hyperlink 137" xfId="726"/>
    <cellStyle name="Followed Hyperlink 138" xfId="727"/>
    <cellStyle name="Followed Hyperlink 139" xfId="728"/>
    <cellStyle name="Followed Hyperlink 14" xfId="729"/>
    <cellStyle name="Followed Hyperlink 140" xfId="730"/>
    <cellStyle name="Followed Hyperlink 141" xfId="731"/>
    <cellStyle name="Followed Hyperlink 142" xfId="732"/>
    <cellStyle name="Followed Hyperlink 143" xfId="733"/>
    <cellStyle name="Followed Hyperlink 144" xfId="734"/>
    <cellStyle name="Followed Hyperlink 145" xfId="735"/>
    <cellStyle name="Followed Hyperlink 146" xfId="736"/>
    <cellStyle name="Followed Hyperlink 147" xfId="737"/>
    <cellStyle name="Followed Hyperlink 148" xfId="738"/>
    <cellStyle name="Followed Hyperlink 149" xfId="739"/>
    <cellStyle name="Followed Hyperlink 15" xfId="740"/>
    <cellStyle name="Followed Hyperlink 150" xfId="741"/>
    <cellStyle name="Followed Hyperlink 151" xfId="742"/>
    <cellStyle name="Followed Hyperlink 152" xfId="743"/>
    <cellStyle name="Followed Hyperlink 153" xfId="744"/>
    <cellStyle name="Followed Hyperlink 154" xfId="745"/>
    <cellStyle name="Followed Hyperlink 155" xfId="746"/>
    <cellStyle name="Followed Hyperlink 156" xfId="747"/>
    <cellStyle name="Followed Hyperlink 157" xfId="748"/>
    <cellStyle name="Followed Hyperlink 158" xfId="749"/>
    <cellStyle name="Followed Hyperlink 159" xfId="750"/>
    <cellStyle name="Followed Hyperlink 16" xfId="751"/>
    <cellStyle name="Followed Hyperlink 160" xfId="752"/>
    <cellStyle name="Followed Hyperlink 161" xfId="753"/>
    <cellStyle name="Followed Hyperlink 162" xfId="754"/>
    <cellStyle name="Followed Hyperlink 163" xfId="755"/>
    <cellStyle name="Followed Hyperlink 164" xfId="756"/>
    <cellStyle name="Followed Hyperlink 165" xfId="757"/>
    <cellStyle name="Followed Hyperlink 166" xfId="758"/>
    <cellStyle name="Followed Hyperlink 167" xfId="759"/>
    <cellStyle name="Followed Hyperlink 168" xfId="760"/>
    <cellStyle name="Followed Hyperlink 169" xfId="761"/>
    <cellStyle name="Followed Hyperlink 17" xfId="762"/>
    <cellStyle name="Followed Hyperlink 170" xfId="763"/>
    <cellStyle name="Followed Hyperlink 171" xfId="764"/>
    <cellStyle name="Followed Hyperlink 172" xfId="765"/>
    <cellStyle name="Followed Hyperlink 173" xfId="766"/>
    <cellStyle name="Followed Hyperlink 174" xfId="767"/>
    <cellStyle name="Followed Hyperlink 175" xfId="768"/>
    <cellStyle name="Followed Hyperlink 176" xfId="769"/>
    <cellStyle name="Followed Hyperlink 177" xfId="770"/>
    <cellStyle name="Followed Hyperlink 178" xfId="771"/>
    <cellStyle name="Followed Hyperlink 179" xfId="772"/>
    <cellStyle name="Followed Hyperlink 18" xfId="773"/>
    <cellStyle name="Followed Hyperlink 180" xfId="774"/>
    <cellStyle name="Followed Hyperlink 181" xfId="775"/>
    <cellStyle name="Followed Hyperlink 182" xfId="776"/>
    <cellStyle name="Followed Hyperlink 183" xfId="777"/>
    <cellStyle name="Followed Hyperlink 184" xfId="778"/>
    <cellStyle name="Followed Hyperlink 185" xfId="779"/>
    <cellStyle name="Followed Hyperlink 186" xfId="780"/>
    <cellStyle name="Followed Hyperlink 187" xfId="781"/>
    <cellStyle name="Followed Hyperlink 188" xfId="782"/>
    <cellStyle name="Followed Hyperlink 189" xfId="783"/>
    <cellStyle name="Followed Hyperlink 19" xfId="784"/>
    <cellStyle name="Followed Hyperlink 190" xfId="785"/>
    <cellStyle name="Followed Hyperlink 191" xfId="786"/>
    <cellStyle name="Followed Hyperlink 192" xfId="787"/>
    <cellStyle name="Followed Hyperlink 193" xfId="788"/>
    <cellStyle name="Followed Hyperlink 194" xfId="789"/>
    <cellStyle name="Followed Hyperlink 195" xfId="790"/>
    <cellStyle name="Followed Hyperlink 196" xfId="791"/>
    <cellStyle name="Followed Hyperlink 197" xfId="792"/>
    <cellStyle name="Followed Hyperlink 198" xfId="793"/>
    <cellStyle name="Followed Hyperlink 199" xfId="794"/>
    <cellStyle name="Followed Hyperlink 2" xfId="795"/>
    <cellStyle name="Followed Hyperlink 20" xfId="796"/>
    <cellStyle name="Followed Hyperlink 200" xfId="797"/>
    <cellStyle name="Followed Hyperlink 201" xfId="798"/>
    <cellStyle name="Followed Hyperlink 202" xfId="799"/>
    <cellStyle name="Followed Hyperlink 203" xfId="800"/>
    <cellStyle name="Followed Hyperlink 204" xfId="801"/>
    <cellStyle name="Followed Hyperlink 205" xfId="802"/>
    <cellStyle name="Followed Hyperlink 206" xfId="803"/>
    <cellStyle name="Followed Hyperlink 207" xfId="804"/>
    <cellStyle name="Followed Hyperlink 208" xfId="805"/>
    <cellStyle name="Followed Hyperlink 209" xfId="806"/>
    <cellStyle name="Followed Hyperlink 21" xfId="807"/>
    <cellStyle name="Followed Hyperlink 210" xfId="808"/>
    <cellStyle name="Followed Hyperlink 211" xfId="809"/>
    <cellStyle name="Followed Hyperlink 212" xfId="810"/>
    <cellStyle name="Followed Hyperlink 213" xfId="811"/>
    <cellStyle name="Followed Hyperlink 214" xfId="812"/>
    <cellStyle name="Followed Hyperlink 215" xfId="813"/>
    <cellStyle name="Followed Hyperlink 216" xfId="814"/>
    <cellStyle name="Followed Hyperlink 217" xfId="815"/>
    <cellStyle name="Followed Hyperlink 218" xfId="816"/>
    <cellStyle name="Followed Hyperlink 219" xfId="817"/>
    <cellStyle name="Followed Hyperlink 22" xfId="818"/>
    <cellStyle name="Followed Hyperlink 220" xfId="819"/>
    <cellStyle name="Followed Hyperlink 221" xfId="820"/>
    <cellStyle name="Followed Hyperlink 222" xfId="821"/>
    <cellStyle name="Followed Hyperlink 223" xfId="822"/>
    <cellStyle name="Followed Hyperlink 224" xfId="823"/>
    <cellStyle name="Followed Hyperlink 225" xfId="824"/>
    <cellStyle name="Followed Hyperlink 226" xfId="825"/>
    <cellStyle name="Followed Hyperlink 227" xfId="826"/>
    <cellStyle name="Followed Hyperlink 228" xfId="827"/>
    <cellStyle name="Followed Hyperlink 229" xfId="828"/>
    <cellStyle name="Followed Hyperlink 23" xfId="829"/>
    <cellStyle name="Followed Hyperlink 230" xfId="830"/>
    <cellStyle name="Followed Hyperlink 231" xfId="831"/>
    <cellStyle name="Followed Hyperlink 232" xfId="832"/>
    <cellStyle name="Followed Hyperlink 233" xfId="833"/>
    <cellStyle name="Followed Hyperlink 234" xfId="834"/>
    <cellStyle name="Followed Hyperlink 235" xfId="835"/>
    <cellStyle name="Followed Hyperlink 236" xfId="836"/>
    <cellStyle name="Followed Hyperlink 237" xfId="837"/>
    <cellStyle name="Followed Hyperlink 238" xfId="838"/>
    <cellStyle name="Followed Hyperlink 239" xfId="839"/>
    <cellStyle name="Followed Hyperlink 24" xfId="840"/>
    <cellStyle name="Followed Hyperlink 240" xfId="841"/>
    <cellStyle name="Followed Hyperlink 241" xfId="842"/>
    <cellStyle name="Followed Hyperlink 242" xfId="843"/>
    <cellStyle name="Followed Hyperlink 243" xfId="844"/>
    <cellStyle name="Followed Hyperlink 244" xfId="845"/>
    <cellStyle name="Followed Hyperlink 245" xfId="846"/>
    <cellStyle name="Followed Hyperlink 246" xfId="847"/>
    <cellStyle name="Followed Hyperlink 247" xfId="848"/>
    <cellStyle name="Followed Hyperlink 248" xfId="849"/>
    <cellStyle name="Followed Hyperlink 249" xfId="850"/>
    <cellStyle name="Followed Hyperlink 25" xfId="851"/>
    <cellStyle name="Followed Hyperlink 250" xfId="852"/>
    <cellStyle name="Followed Hyperlink 251" xfId="853"/>
    <cellStyle name="Followed Hyperlink 252" xfId="854"/>
    <cellStyle name="Followed Hyperlink 253" xfId="855"/>
    <cellStyle name="Followed Hyperlink 254" xfId="856"/>
    <cellStyle name="Followed Hyperlink 255" xfId="857"/>
    <cellStyle name="Followed Hyperlink 256" xfId="858"/>
    <cellStyle name="Followed Hyperlink 257" xfId="859"/>
    <cellStyle name="Followed Hyperlink 258" xfId="860"/>
    <cellStyle name="Followed Hyperlink 259" xfId="861"/>
    <cellStyle name="Followed Hyperlink 26" xfId="862"/>
    <cellStyle name="Followed Hyperlink 260" xfId="863"/>
    <cellStyle name="Followed Hyperlink 261" xfId="864"/>
    <cellStyle name="Followed Hyperlink 262" xfId="865"/>
    <cellStyle name="Followed Hyperlink 263" xfId="866"/>
    <cellStyle name="Followed Hyperlink 264" xfId="867"/>
    <cellStyle name="Followed Hyperlink 265" xfId="868"/>
    <cellStyle name="Followed Hyperlink 266" xfId="869"/>
    <cellStyle name="Followed Hyperlink 267" xfId="870"/>
    <cellStyle name="Followed Hyperlink 268" xfId="871"/>
    <cellStyle name="Followed Hyperlink 269" xfId="872"/>
    <cellStyle name="Followed Hyperlink 27" xfId="873"/>
    <cellStyle name="Followed Hyperlink 270" xfId="874"/>
    <cellStyle name="Followed Hyperlink 271" xfId="875"/>
    <cellStyle name="Followed Hyperlink 272" xfId="876"/>
    <cellStyle name="Followed Hyperlink 273" xfId="877"/>
    <cellStyle name="Followed Hyperlink 274" xfId="878"/>
    <cellStyle name="Followed Hyperlink 275" xfId="879"/>
    <cellStyle name="Followed Hyperlink 276" xfId="880"/>
    <cellStyle name="Followed Hyperlink 277" xfId="881"/>
    <cellStyle name="Followed Hyperlink 278" xfId="882"/>
    <cellStyle name="Followed Hyperlink 279" xfId="883"/>
    <cellStyle name="Followed Hyperlink 28" xfId="884"/>
    <cellStyle name="Followed Hyperlink 280" xfId="885"/>
    <cellStyle name="Followed Hyperlink 281" xfId="886"/>
    <cellStyle name="Followed Hyperlink 282" xfId="887"/>
    <cellStyle name="Followed Hyperlink 29" xfId="888"/>
    <cellStyle name="Followed Hyperlink 3" xfId="889"/>
    <cellStyle name="Followed Hyperlink 30" xfId="890"/>
    <cellStyle name="Followed Hyperlink 31" xfId="891"/>
    <cellStyle name="Followed Hyperlink 32" xfId="892"/>
    <cellStyle name="Followed Hyperlink 33" xfId="893"/>
    <cellStyle name="Followed Hyperlink 34" xfId="894"/>
    <cellStyle name="Followed Hyperlink 35" xfId="895"/>
    <cellStyle name="Followed Hyperlink 36" xfId="896"/>
    <cellStyle name="Followed Hyperlink 37" xfId="897"/>
    <cellStyle name="Followed Hyperlink 38" xfId="898"/>
    <cellStyle name="Followed Hyperlink 39" xfId="899"/>
    <cellStyle name="Followed Hyperlink 4" xfId="900"/>
    <cellStyle name="Followed Hyperlink 40" xfId="901"/>
    <cellStyle name="Followed Hyperlink 41" xfId="902"/>
    <cellStyle name="Followed Hyperlink 42" xfId="903"/>
    <cellStyle name="Followed Hyperlink 43" xfId="904"/>
    <cellStyle name="Followed Hyperlink 44" xfId="905"/>
    <cellStyle name="Followed Hyperlink 45" xfId="906"/>
    <cellStyle name="Followed Hyperlink 46" xfId="907"/>
    <cellStyle name="Followed Hyperlink 47" xfId="908"/>
    <cellStyle name="Followed Hyperlink 48" xfId="909"/>
    <cellStyle name="Followed Hyperlink 49" xfId="910"/>
    <cellStyle name="Followed Hyperlink 5" xfId="911"/>
    <cellStyle name="Followed Hyperlink 50" xfId="912"/>
    <cellStyle name="Followed Hyperlink 51" xfId="913"/>
    <cellStyle name="Followed Hyperlink 52" xfId="914"/>
    <cellStyle name="Followed Hyperlink 53" xfId="915"/>
    <cellStyle name="Followed Hyperlink 54" xfId="916"/>
    <cellStyle name="Followed Hyperlink 55" xfId="917"/>
    <cellStyle name="Followed Hyperlink 56" xfId="918"/>
    <cellStyle name="Followed Hyperlink 57" xfId="919"/>
    <cellStyle name="Followed Hyperlink 58" xfId="920"/>
    <cellStyle name="Followed Hyperlink 59" xfId="921"/>
    <cellStyle name="Followed Hyperlink 6" xfId="922"/>
    <cellStyle name="Followed Hyperlink 60" xfId="923"/>
    <cellStyle name="Followed Hyperlink 61" xfId="924"/>
    <cellStyle name="Followed Hyperlink 62" xfId="925"/>
    <cellStyle name="Followed Hyperlink 63" xfId="926"/>
    <cellStyle name="Followed Hyperlink 64" xfId="927"/>
    <cellStyle name="Followed Hyperlink 65" xfId="928"/>
    <cellStyle name="Followed Hyperlink 66" xfId="929"/>
    <cellStyle name="Followed Hyperlink 67" xfId="930"/>
    <cellStyle name="Followed Hyperlink 68" xfId="931"/>
    <cellStyle name="Followed Hyperlink 69" xfId="932"/>
    <cellStyle name="Followed Hyperlink 7" xfId="933"/>
    <cellStyle name="Followed Hyperlink 70" xfId="934"/>
    <cellStyle name="Followed Hyperlink 71" xfId="935"/>
    <cellStyle name="Followed Hyperlink 72" xfId="936"/>
    <cellStyle name="Followed Hyperlink 73" xfId="937"/>
    <cellStyle name="Followed Hyperlink 74" xfId="938"/>
    <cellStyle name="Followed Hyperlink 75" xfId="939"/>
    <cellStyle name="Followed Hyperlink 76" xfId="940"/>
    <cellStyle name="Followed Hyperlink 77" xfId="941"/>
    <cellStyle name="Followed Hyperlink 78" xfId="942"/>
    <cellStyle name="Followed Hyperlink 79" xfId="943"/>
    <cellStyle name="Followed Hyperlink 8" xfId="944"/>
    <cellStyle name="Followed Hyperlink 80" xfId="945"/>
    <cellStyle name="Followed Hyperlink 81" xfId="946"/>
    <cellStyle name="Followed Hyperlink 82" xfId="947"/>
    <cellStyle name="Followed Hyperlink 83" xfId="948"/>
    <cellStyle name="Followed Hyperlink 84" xfId="949"/>
    <cellStyle name="Followed Hyperlink 85" xfId="950"/>
    <cellStyle name="Followed Hyperlink 86" xfId="951"/>
    <cellStyle name="Followed Hyperlink 87" xfId="952"/>
    <cellStyle name="Followed Hyperlink 88" xfId="953"/>
    <cellStyle name="Followed Hyperlink 89" xfId="954"/>
    <cellStyle name="Followed Hyperlink 9" xfId="955"/>
    <cellStyle name="Followed Hyperlink 90" xfId="956"/>
    <cellStyle name="Followed Hyperlink 91" xfId="957"/>
    <cellStyle name="Followed Hyperlink 92" xfId="958"/>
    <cellStyle name="Followed Hyperlink 93" xfId="959"/>
    <cellStyle name="Followed Hyperlink 94" xfId="960"/>
    <cellStyle name="Followed Hyperlink 95" xfId="961"/>
    <cellStyle name="Followed Hyperlink 96" xfId="962"/>
    <cellStyle name="Followed Hyperlink 97" xfId="963"/>
    <cellStyle name="Followed Hyperlink 98" xfId="964"/>
    <cellStyle name="Followed Hyperlink 99" xfId="965"/>
    <cellStyle name="fred" xfId="966"/>
    <cellStyle name="Fred%" xfId="967"/>
    <cellStyle name="Good" xfId="31" builtinId="26" customBuiltin="1"/>
    <cellStyle name="Good 2" xfId="969"/>
    <cellStyle name="Good 3" xfId="968"/>
    <cellStyle name="Grey" xfId="970"/>
    <cellStyle name="HEADER" xfId="971"/>
    <cellStyle name="Header1" xfId="972"/>
    <cellStyle name="Header2" xfId="973"/>
    <cellStyle name="Header2 10" xfId="974"/>
    <cellStyle name="Header2 11" xfId="975"/>
    <cellStyle name="Header2 12" xfId="976"/>
    <cellStyle name="Header2 13" xfId="977"/>
    <cellStyle name="Header2 2" xfId="978"/>
    <cellStyle name="Header2 2 2" xfId="979"/>
    <cellStyle name="Header2 2 2 2" xfId="980"/>
    <cellStyle name="Header2 2 2 2 2" xfId="981"/>
    <cellStyle name="Header2 2 2 3" xfId="982"/>
    <cellStyle name="Header2 2 2 3 2" xfId="983"/>
    <cellStyle name="Header2 2 2 4" xfId="984"/>
    <cellStyle name="Header2 2 2 4 2" xfId="985"/>
    <cellStyle name="Header2 2 2 5" xfId="986"/>
    <cellStyle name="Header2 2 2 6" xfId="987"/>
    <cellStyle name="Header2 2 2 7" xfId="988"/>
    <cellStyle name="Header2 2 3" xfId="989"/>
    <cellStyle name="Header2 2 3 2" xfId="990"/>
    <cellStyle name="Header2 2 3 2 2" xfId="991"/>
    <cellStyle name="Header2 2 3 3" xfId="992"/>
    <cellStyle name="Header2 2 3 3 2" xfId="993"/>
    <cellStyle name="Header2 2 3 4" xfId="994"/>
    <cellStyle name="Header2 2 3 4 2" xfId="995"/>
    <cellStyle name="Header2 2 3 5" xfId="996"/>
    <cellStyle name="Header2 2 3 5 2" xfId="997"/>
    <cellStyle name="Header2 2 3 6" xfId="998"/>
    <cellStyle name="Header2 2 3 7" xfId="999"/>
    <cellStyle name="Header2 2 3 8" xfId="1000"/>
    <cellStyle name="Header2 2 4" xfId="1001"/>
    <cellStyle name="Header2 2 4 2" xfId="1002"/>
    <cellStyle name="Header2 2 5" xfId="1003"/>
    <cellStyle name="Header2 2 5 2" xfId="1004"/>
    <cellStyle name="Header2 2 6" xfId="1005"/>
    <cellStyle name="Header2 2 6 2" xfId="1006"/>
    <cellStyle name="Header2 2 7" xfId="1007"/>
    <cellStyle name="Header2 3" xfId="1008"/>
    <cellStyle name="Header2 3 2" xfId="1009"/>
    <cellStyle name="Header2 3 2 2" xfId="1010"/>
    <cellStyle name="Header2 3 2 2 2" xfId="1011"/>
    <cellStyle name="Header2 3 2 3" xfId="1012"/>
    <cellStyle name="Header2 3 2 3 2" xfId="1013"/>
    <cellStyle name="Header2 3 2 4" xfId="1014"/>
    <cellStyle name="Header2 3 2 4 2" xfId="1015"/>
    <cellStyle name="Header2 3 2 5" xfId="1016"/>
    <cellStyle name="Header2 3 2 6" xfId="1017"/>
    <cellStyle name="Header2 3 2 7" xfId="1018"/>
    <cellStyle name="Header2 3 3" xfId="1019"/>
    <cellStyle name="Header2 3 3 2" xfId="1020"/>
    <cellStyle name="Header2 3 3 2 2" xfId="1021"/>
    <cellStyle name="Header2 3 3 3" xfId="1022"/>
    <cellStyle name="Header2 3 3 3 2" xfId="1023"/>
    <cellStyle name="Header2 3 3 4" xfId="1024"/>
    <cellStyle name="Header2 3 3 4 2" xfId="1025"/>
    <cellStyle name="Header2 3 3 5" xfId="1026"/>
    <cellStyle name="Header2 3 3 5 2" xfId="1027"/>
    <cellStyle name="Header2 3 3 6" xfId="1028"/>
    <cellStyle name="Header2 3 3 7" xfId="1029"/>
    <cellStyle name="Header2 3 3 8" xfId="1030"/>
    <cellStyle name="Header2 3 4" xfId="1031"/>
    <cellStyle name="Header2 3 4 2" xfId="1032"/>
    <cellStyle name="Header2 3 5" xfId="1033"/>
    <cellStyle name="Header2 3 5 2" xfId="1034"/>
    <cellStyle name="Header2 3 6" xfId="1035"/>
    <cellStyle name="Header2 3 6 2" xfId="1036"/>
    <cellStyle name="Header2 3 7" xfId="1037"/>
    <cellStyle name="Header2 4" xfId="1038"/>
    <cellStyle name="Header2 4 2" xfId="1039"/>
    <cellStyle name="Header2 4 2 2" xfId="1040"/>
    <cellStyle name="Header2 4 2 2 2" xfId="1041"/>
    <cellStyle name="Header2 4 2 3" xfId="1042"/>
    <cellStyle name="Header2 4 2 3 2" xfId="1043"/>
    <cellStyle name="Header2 4 2 4" xfId="1044"/>
    <cellStyle name="Header2 4 2 4 2" xfId="1045"/>
    <cellStyle name="Header2 4 2 5" xfId="1046"/>
    <cellStyle name="Header2 4 2 6" xfId="1047"/>
    <cellStyle name="Header2 4 2 7" xfId="1048"/>
    <cellStyle name="Header2 4 3" xfId="1049"/>
    <cellStyle name="Header2 4 3 2" xfId="1050"/>
    <cellStyle name="Header2 4 4" xfId="1051"/>
    <cellStyle name="Header2 4 4 2" xfId="1052"/>
    <cellStyle name="Header2 4 5" xfId="1053"/>
    <cellStyle name="Header2 4 5 2" xfId="1054"/>
    <cellStyle name="Header2 4 6" xfId="1055"/>
    <cellStyle name="Header2 4 6 2" xfId="1056"/>
    <cellStyle name="Header2 4 7" xfId="1057"/>
    <cellStyle name="Header2 4 8" xfId="1058"/>
    <cellStyle name="Header2 4 9" xfId="1059"/>
    <cellStyle name="Header2 5" xfId="1060"/>
    <cellStyle name="Header2 5 2" xfId="1061"/>
    <cellStyle name="Header2 5 2 2" xfId="1062"/>
    <cellStyle name="Header2 5 3" xfId="1063"/>
    <cellStyle name="Header2 5 3 2" xfId="1064"/>
    <cellStyle name="Header2 5 4" xfId="1065"/>
    <cellStyle name="Header2 5 4 2" xfId="1066"/>
    <cellStyle name="Header2 5 5" xfId="1067"/>
    <cellStyle name="Header2 5 6" xfId="1068"/>
    <cellStyle name="Header2 5 7" xfId="1069"/>
    <cellStyle name="Header2 6" xfId="1070"/>
    <cellStyle name="Header2 6 2" xfId="1071"/>
    <cellStyle name="Header2 6 2 2" xfId="1072"/>
    <cellStyle name="Header2 6 3" xfId="1073"/>
    <cellStyle name="Header2 6 3 2" xfId="1074"/>
    <cellStyle name="Header2 6 4" xfId="1075"/>
    <cellStyle name="Header2 6 4 2" xfId="1076"/>
    <cellStyle name="Header2 6 5" xfId="1077"/>
    <cellStyle name="Header2 6 5 2" xfId="1078"/>
    <cellStyle name="Header2 6 6" xfId="1079"/>
    <cellStyle name="Header2 6 7" xfId="1080"/>
    <cellStyle name="Header2 6 8" xfId="1081"/>
    <cellStyle name="Header2 7" xfId="1082"/>
    <cellStyle name="Header2 7 2" xfId="1083"/>
    <cellStyle name="Header2 8" xfId="1084"/>
    <cellStyle name="Header2 9" xfId="1085"/>
    <cellStyle name="Heading 1" xfId="32" builtinId="16" customBuiltin="1"/>
    <cellStyle name="Heading 1 2" xfId="1086"/>
    <cellStyle name="Heading 1 3" xfId="1087"/>
    <cellStyle name="Heading 1 4" xfId="1088"/>
    <cellStyle name="Heading 1 5" xfId="1089"/>
    <cellStyle name="Heading 2" xfId="33" builtinId="17" customBuiltin="1"/>
    <cellStyle name="Heading 2 2" xfId="1090"/>
    <cellStyle name="Heading 2 3" xfId="1091"/>
    <cellStyle name="Heading 2 4" xfId="1092"/>
    <cellStyle name="Heading 2 5" xfId="1093"/>
    <cellStyle name="Heading 3" xfId="34" builtinId="18" customBuiltin="1"/>
    <cellStyle name="Heading 3 2" xfId="1095"/>
    <cellStyle name="Heading 3 2 2" xfId="1096"/>
    <cellStyle name="Heading 3 2 3" xfId="1097"/>
    <cellStyle name="Heading 3 3" xfId="1094"/>
    <cellStyle name="Heading 4" xfId="35" builtinId="19" customBuiltin="1"/>
    <cellStyle name="Heading 4 2" xfId="1099"/>
    <cellStyle name="Heading 4 2 2" xfId="1100"/>
    <cellStyle name="Heading 4 2 3" xfId="1101"/>
    <cellStyle name="Heading 4 3" xfId="1098"/>
    <cellStyle name="Heading1" xfId="1102"/>
    <cellStyle name="Heading2" xfId="1103"/>
    <cellStyle name="HIGHLIGHT" xfId="1104"/>
    <cellStyle name="Hyperlink" xfId="2577" builtinId="8" hidden="1"/>
    <cellStyle name="Hyperlink" xfId="2673" builtinId="8" hidden="1"/>
    <cellStyle name="Hyperlink" xfId="2688" builtinId="8" hidden="1"/>
    <cellStyle name="Hyperlink" xfId="2699" builtinId="8" hidden="1"/>
    <cellStyle name="Hyperlink" xfId="2711" builtinId="8" hidden="1"/>
    <cellStyle name="Hyperlink" xfId="2722" builtinId="8" hidden="1"/>
    <cellStyle name="Hyperlink" xfId="2733" builtinId="8" hidden="1"/>
    <cellStyle name="Hyperlink" xfId="2744" builtinId="8" hidden="1"/>
    <cellStyle name="Hyperlink 10" xfId="1105"/>
    <cellStyle name="Hyperlink 100" xfId="1106"/>
    <cellStyle name="Hyperlink 101" xfId="1107"/>
    <cellStyle name="Hyperlink 102" xfId="1108"/>
    <cellStyle name="Hyperlink 103" xfId="1109"/>
    <cellStyle name="Hyperlink 104" xfId="1110"/>
    <cellStyle name="Hyperlink 105" xfId="1111"/>
    <cellStyle name="Hyperlink 106" xfId="1112"/>
    <cellStyle name="Hyperlink 107" xfId="1113"/>
    <cellStyle name="Hyperlink 108" xfId="1114"/>
    <cellStyle name="Hyperlink 109" xfId="1115"/>
    <cellStyle name="Hyperlink 11" xfId="1116"/>
    <cellStyle name="Hyperlink 110" xfId="1117"/>
    <cellStyle name="Hyperlink 111" xfId="1118"/>
    <cellStyle name="Hyperlink 112" xfId="1119"/>
    <cellStyle name="Hyperlink 113" xfId="1120"/>
    <cellStyle name="Hyperlink 114" xfId="1121"/>
    <cellStyle name="Hyperlink 115" xfId="1122"/>
    <cellStyle name="Hyperlink 116" xfId="1123"/>
    <cellStyle name="Hyperlink 117" xfId="1124"/>
    <cellStyle name="Hyperlink 118" xfId="1125"/>
    <cellStyle name="Hyperlink 119" xfId="1126"/>
    <cellStyle name="Hyperlink 12" xfId="1127"/>
    <cellStyle name="Hyperlink 120" xfId="1128"/>
    <cellStyle name="Hyperlink 121" xfId="1129"/>
    <cellStyle name="Hyperlink 122" xfId="1130"/>
    <cellStyle name="Hyperlink 123" xfId="1131"/>
    <cellStyle name="Hyperlink 124" xfId="1132"/>
    <cellStyle name="Hyperlink 125" xfId="1133"/>
    <cellStyle name="Hyperlink 126" xfId="1134"/>
    <cellStyle name="Hyperlink 127" xfId="1135"/>
    <cellStyle name="Hyperlink 128" xfId="1136"/>
    <cellStyle name="Hyperlink 129" xfId="1137"/>
    <cellStyle name="Hyperlink 13" xfId="1138"/>
    <cellStyle name="Hyperlink 130" xfId="1139"/>
    <cellStyle name="Hyperlink 131" xfId="1140"/>
    <cellStyle name="Hyperlink 132" xfId="1141"/>
    <cellStyle name="Hyperlink 133" xfId="1142"/>
    <cellStyle name="Hyperlink 134" xfId="1143"/>
    <cellStyle name="Hyperlink 135" xfId="1144"/>
    <cellStyle name="Hyperlink 136" xfId="1145"/>
    <cellStyle name="Hyperlink 137" xfId="1146"/>
    <cellStyle name="Hyperlink 138" xfId="1147"/>
    <cellStyle name="Hyperlink 139" xfId="1148"/>
    <cellStyle name="Hyperlink 14" xfId="1149"/>
    <cellStyle name="Hyperlink 140" xfId="1150"/>
    <cellStyle name="Hyperlink 141" xfId="1151"/>
    <cellStyle name="Hyperlink 142" xfId="1152"/>
    <cellStyle name="Hyperlink 143" xfId="1153"/>
    <cellStyle name="Hyperlink 144" xfId="1154"/>
    <cellStyle name="Hyperlink 145" xfId="1155"/>
    <cellStyle name="Hyperlink 146" xfId="1156"/>
    <cellStyle name="Hyperlink 147" xfId="1157"/>
    <cellStyle name="Hyperlink 148" xfId="1158"/>
    <cellStyle name="Hyperlink 149" xfId="1159"/>
    <cellStyle name="Hyperlink 15" xfId="1160"/>
    <cellStyle name="Hyperlink 150" xfId="1161"/>
    <cellStyle name="Hyperlink 151" xfId="1162"/>
    <cellStyle name="Hyperlink 152" xfId="1163"/>
    <cellStyle name="Hyperlink 153" xfId="1164"/>
    <cellStyle name="Hyperlink 154" xfId="1165"/>
    <cellStyle name="Hyperlink 155" xfId="1166"/>
    <cellStyle name="Hyperlink 156" xfId="1167"/>
    <cellStyle name="Hyperlink 157" xfId="1168"/>
    <cellStyle name="Hyperlink 158" xfId="1169"/>
    <cellStyle name="Hyperlink 159" xfId="1170"/>
    <cellStyle name="Hyperlink 16" xfId="1171"/>
    <cellStyle name="Hyperlink 160" xfId="1172"/>
    <cellStyle name="Hyperlink 161" xfId="1173"/>
    <cellStyle name="Hyperlink 162" xfId="1174"/>
    <cellStyle name="Hyperlink 163" xfId="1175"/>
    <cellStyle name="Hyperlink 164" xfId="1176"/>
    <cellStyle name="Hyperlink 165" xfId="1177"/>
    <cellStyle name="Hyperlink 166" xfId="1178"/>
    <cellStyle name="Hyperlink 167" xfId="1179"/>
    <cellStyle name="Hyperlink 168" xfId="1180"/>
    <cellStyle name="Hyperlink 169" xfId="1181"/>
    <cellStyle name="Hyperlink 17" xfId="1182"/>
    <cellStyle name="Hyperlink 170" xfId="1183"/>
    <cellStyle name="Hyperlink 171" xfId="1184"/>
    <cellStyle name="Hyperlink 172" xfId="1185"/>
    <cellStyle name="Hyperlink 173" xfId="1186"/>
    <cellStyle name="Hyperlink 174" xfId="1187"/>
    <cellStyle name="Hyperlink 175" xfId="1188"/>
    <cellStyle name="Hyperlink 176" xfId="1189"/>
    <cellStyle name="Hyperlink 177" xfId="1190"/>
    <cellStyle name="Hyperlink 178" xfId="1191"/>
    <cellStyle name="Hyperlink 179" xfId="1192"/>
    <cellStyle name="Hyperlink 18" xfId="1193"/>
    <cellStyle name="Hyperlink 180" xfId="1194"/>
    <cellStyle name="Hyperlink 181" xfId="1195"/>
    <cellStyle name="Hyperlink 182" xfId="1196"/>
    <cellStyle name="Hyperlink 183" xfId="1197"/>
    <cellStyle name="Hyperlink 184" xfId="1198"/>
    <cellStyle name="Hyperlink 185" xfId="1199"/>
    <cellStyle name="Hyperlink 186" xfId="1200"/>
    <cellStyle name="Hyperlink 187" xfId="1201"/>
    <cellStyle name="Hyperlink 188" xfId="1202"/>
    <cellStyle name="Hyperlink 189" xfId="1203"/>
    <cellStyle name="Hyperlink 19" xfId="1204"/>
    <cellStyle name="Hyperlink 190" xfId="1205"/>
    <cellStyle name="Hyperlink 191" xfId="1206"/>
    <cellStyle name="Hyperlink 192" xfId="1207"/>
    <cellStyle name="Hyperlink 193" xfId="1208"/>
    <cellStyle name="Hyperlink 194" xfId="1209"/>
    <cellStyle name="Hyperlink 195" xfId="1210"/>
    <cellStyle name="Hyperlink 196" xfId="1211"/>
    <cellStyle name="Hyperlink 197" xfId="1212"/>
    <cellStyle name="Hyperlink 198" xfId="1213"/>
    <cellStyle name="Hyperlink 199" xfId="1214"/>
    <cellStyle name="Hyperlink 2" xfId="1215"/>
    <cellStyle name="Hyperlink 20" xfId="1216"/>
    <cellStyle name="Hyperlink 200" xfId="1217"/>
    <cellStyle name="Hyperlink 201" xfId="1218"/>
    <cellStyle name="Hyperlink 202" xfId="1219"/>
    <cellStyle name="Hyperlink 203" xfId="1220"/>
    <cellStyle name="Hyperlink 204" xfId="1221"/>
    <cellStyle name="Hyperlink 205" xfId="1222"/>
    <cellStyle name="Hyperlink 206" xfId="1223"/>
    <cellStyle name="Hyperlink 207" xfId="1224"/>
    <cellStyle name="Hyperlink 208" xfId="1225"/>
    <cellStyle name="Hyperlink 209" xfId="1226"/>
    <cellStyle name="Hyperlink 21" xfId="1227"/>
    <cellStyle name="Hyperlink 210" xfId="1228"/>
    <cellStyle name="Hyperlink 211" xfId="1229"/>
    <cellStyle name="Hyperlink 212" xfId="1230"/>
    <cellStyle name="Hyperlink 213" xfId="1231"/>
    <cellStyle name="Hyperlink 214" xfId="1232"/>
    <cellStyle name="Hyperlink 215" xfId="1233"/>
    <cellStyle name="Hyperlink 216" xfId="1234"/>
    <cellStyle name="Hyperlink 217" xfId="1235"/>
    <cellStyle name="Hyperlink 218" xfId="1236"/>
    <cellStyle name="Hyperlink 219" xfId="1237"/>
    <cellStyle name="Hyperlink 22" xfId="1238"/>
    <cellStyle name="Hyperlink 220" xfId="1239"/>
    <cellStyle name="Hyperlink 221" xfId="1240"/>
    <cellStyle name="Hyperlink 222" xfId="1241"/>
    <cellStyle name="Hyperlink 223" xfId="1242"/>
    <cellStyle name="Hyperlink 224" xfId="1243"/>
    <cellStyle name="Hyperlink 225" xfId="1244"/>
    <cellStyle name="Hyperlink 226" xfId="1245"/>
    <cellStyle name="Hyperlink 227" xfId="1246"/>
    <cellStyle name="Hyperlink 228" xfId="1247"/>
    <cellStyle name="Hyperlink 229" xfId="1248"/>
    <cellStyle name="Hyperlink 23" xfId="1249"/>
    <cellStyle name="Hyperlink 230" xfId="1250"/>
    <cellStyle name="Hyperlink 231" xfId="1251"/>
    <cellStyle name="Hyperlink 232" xfId="1252"/>
    <cellStyle name="Hyperlink 233" xfId="1253"/>
    <cellStyle name="Hyperlink 234" xfId="1254"/>
    <cellStyle name="Hyperlink 235" xfId="1255"/>
    <cellStyle name="Hyperlink 236" xfId="1256"/>
    <cellStyle name="Hyperlink 237" xfId="1257"/>
    <cellStyle name="Hyperlink 238" xfId="1258"/>
    <cellStyle name="Hyperlink 239" xfId="1259"/>
    <cellStyle name="Hyperlink 24" xfId="1260"/>
    <cellStyle name="Hyperlink 240" xfId="1261"/>
    <cellStyle name="Hyperlink 241" xfId="1262"/>
    <cellStyle name="Hyperlink 242" xfId="1263"/>
    <cellStyle name="Hyperlink 243" xfId="1264"/>
    <cellStyle name="Hyperlink 244" xfId="1265"/>
    <cellStyle name="Hyperlink 245" xfId="1266"/>
    <cellStyle name="Hyperlink 246" xfId="1267"/>
    <cellStyle name="Hyperlink 247" xfId="1268"/>
    <cellStyle name="Hyperlink 248" xfId="1269"/>
    <cellStyle name="Hyperlink 249" xfId="1270"/>
    <cellStyle name="Hyperlink 25" xfId="1271"/>
    <cellStyle name="Hyperlink 250" xfId="1272"/>
    <cellStyle name="Hyperlink 251" xfId="1273"/>
    <cellStyle name="Hyperlink 252" xfId="1274"/>
    <cellStyle name="Hyperlink 253" xfId="1275"/>
    <cellStyle name="Hyperlink 254" xfId="1276"/>
    <cellStyle name="Hyperlink 255" xfId="1277"/>
    <cellStyle name="Hyperlink 256" xfId="1278"/>
    <cellStyle name="Hyperlink 257" xfId="1279"/>
    <cellStyle name="Hyperlink 258" xfId="1280"/>
    <cellStyle name="Hyperlink 259" xfId="1281"/>
    <cellStyle name="Hyperlink 26" xfId="1282"/>
    <cellStyle name="Hyperlink 260" xfId="1283"/>
    <cellStyle name="Hyperlink 261" xfId="1284"/>
    <cellStyle name="Hyperlink 262" xfId="1285"/>
    <cellStyle name="Hyperlink 263" xfId="1286"/>
    <cellStyle name="Hyperlink 264" xfId="1287"/>
    <cellStyle name="Hyperlink 265" xfId="1288"/>
    <cellStyle name="Hyperlink 266" xfId="1289"/>
    <cellStyle name="Hyperlink 267" xfId="1290"/>
    <cellStyle name="Hyperlink 268" xfId="1291"/>
    <cellStyle name="Hyperlink 269" xfId="1292"/>
    <cellStyle name="Hyperlink 27" xfId="1293"/>
    <cellStyle name="Hyperlink 270" xfId="1294"/>
    <cellStyle name="Hyperlink 271" xfId="1295"/>
    <cellStyle name="Hyperlink 272" xfId="1296"/>
    <cellStyle name="Hyperlink 273" xfId="1297"/>
    <cellStyle name="Hyperlink 274" xfId="1298"/>
    <cellStyle name="Hyperlink 275" xfId="1299"/>
    <cellStyle name="Hyperlink 276" xfId="1300"/>
    <cellStyle name="Hyperlink 277" xfId="1301"/>
    <cellStyle name="Hyperlink 278" xfId="1302"/>
    <cellStyle name="Hyperlink 279" xfId="1303"/>
    <cellStyle name="Hyperlink 28" xfId="1304"/>
    <cellStyle name="Hyperlink 280" xfId="1305"/>
    <cellStyle name="Hyperlink 281" xfId="1306"/>
    <cellStyle name="Hyperlink 282" xfId="1307"/>
    <cellStyle name="Hyperlink 283" xfId="1308"/>
    <cellStyle name="Hyperlink 284" xfId="1309"/>
    <cellStyle name="Hyperlink 285" xfId="1310"/>
    <cellStyle name="Hyperlink 29" xfId="1311"/>
    <cellStyle name="Hyperlink 3" xfId="1312"/>
    <cellStyle name="Hyperlink 30" xfId="1313"/>
    <cellStyle name="Hyperlink 31" xfId="1314"/>
    <cellStyle name="Hyperlink 32" xfId="1315"/>
    <cellStyle name="Hyperlink 33" xfId="1316"/>
    <cellStyle name="Hyperlink 34" xfId="1317"/>
    <cellStyle name="Hyperlink 35" xfId="1318"/>
    <cellStyle name="Hyperlink 36" xfId="1319"/>
    <cellStyle name="Hyperlink 37" xfId="1320"/>
    <cellStyle name="Hyperlink 38" xfId="1321"/>
    <cellStyle name="Hyperlink 39" xfId="1322"/>
    <cellStyle name="Hyperlink 4" xfId="1323"/>
    <cellStyle name="Hyperlink 40" xfId="1324"/>
    <cellStyle name="Hyperlink 41" xfId="1325"/>
    <cellStyle name="Hyperlink 42" xfId="1326"/>
    <cellStyle name="Hyperlink 43" xfId="1327"/>
    <cellStyle name="Hyperlink 44" xfId="1328"/>
    <cellStyle name="Hyperlink 45" xfId="1329"/>
    <cellStyle name="Hyperlink 46" xfId="1330"/>
    <cellStyle name="Hyperlink 47" xfId="1331"/>
    <cellStyle name="Hyperlink 48" xfId="1332"/>
    <cellStyle name="Hyperlink 49" xfId="1333"/>
    <cellStyle name="Hyperlink 5" xfId="1334"/>
    <cellStyle name="Hyperlink 50" xfId="1335"/>
    <cellStyle name="Hyperlink 51" xfId="1336"/>
    <cellStyle name="Hyperlink 52" xfId="1337"/>
    <cellStyle name="Hyperlink 53" xfId="1338"/>
    <cellStyle name="Hyperlink 54" xfId="1339"/>
    <cellStyle name="Hyperlink 55" xfId="1340"/>
    <cellStyle name="Hyperlink 56" xfId="1341"/>
    <cellStyle name="Hyperlink 57" xfId="1342"/>
    <cellStyle name="Hyperlink 58" xfId="1343"/>
    <cellStyle name="Hyperlink 59" xfId="1344"/>
    <cellStyle name="Hyperlink 6" xfId="1345"/>
    <cellStyle name="Hyperlink 60" xfId="1346"/>
    <cellStyle name="Hyperlink 61" xfId="1347"/>
    <cellStyle name="Hyperlink 62" xfId="1348"/>
    <cellStyle name="Hyperlink 63" xfId="1349"/>
    <cellStyle name="Hyperlink 64" xfId="1350"/>
    <cellStyle name="Hyperlink 65" xfId="1351"/>
    <cellStyle name="Hyperlink 66" xfId="1352"/>
    <cellStyle name="Hyperlink 67" xfId="1353"/>
    <cellStyle name="Hyperlink 68" xfId="1354"/>
    <cellStyle name="Hyperlink 69" xfId="1355"/>
    <cellStyle name="Hyperlink 7" xfId="1356"/>
    <cellStyle name="Hyperlink 70" xfId="1357"/>
    <cellStyle name="Hyperlink 71" xfId="1358"/>
    <cellStyle name="Hyperlink 72" xfId="1359"/>
    <cellStyle name="Hyperlink 73" xfId="1360"/>
    <cellStyle name="Hyperlink 74" xfId="1361"/>
    <cellStyle name="Hyperlink 75" xfId="1362"/>
    <cellStyle name="Hyperlink 76" xfId="1363"/>
    <cellStyle name="Hyperlink 77" xfId="1364"/>
    <cellStyle name="Hyperlink 78" xfId="1365"/>
    <cellStyle name="Hyperlink 79" xfId="1366"/>
    <cellStyle name="Hyperlink 8" xfId="1367"/>
    <cellStyle name="Hyperlink 80" xfId="1368"/>
    <cellStyle name="Hyperlink 81" xfId="1369"/>
    <cellStyle name="Hyperlink 82" xfId="1370"/>
    <cellStyle name="Hyperlink 83" xfId="1371"/>
    <cellStyle name="Hyperlink 84" xfId="1372"/>
    <cellStyle name="Hyperlink 85" xfId="1373"/>
    <cellStyle name="Hyperlink 86" xfId="1374"/>
    <cellStyle name="Hyperlink 87" xfId="1375"/>
    <cellStyle name="Hyperlink 88" xfId="1376"/>
    <cellStyle name="Hyperlink 89" xfId="1377"/>
    <cellStyle name="Hyperlink 9" xfId="1378"/>
    <cellStyle name="Hyperlink 90" xfId="1379"/>
    <cellStyle name="Hyperlink 91" xfId="1380"/>
    <cellStyle name="Hyperlink 92" xfId="1381"/>
    <cellStyle name="Hyperlink 93" xfId="1382"/>
    <cellStyle name="Hyperlink 94" xfId="1383"/>
    <cellStyle name="Hyperlink 95" xfId="1384"/>
    <cellStyle name="Hyperlink 96" xfId="1385"/>
    <cellStyle name="Hyperlink 97" xfId="1386"/>
    <cellStyle name="Hyperlink 98" xfId="1387"/>
    <cellStyle name="Hyperlink 99" xfId="1388"/>
    <cellStyle name="Input" xfId="36" builtinId="20" customBuiltin="1"/>
    <cellStyle name="Input - QA Response" xfId="1390"/>
    <cellStyle name="Input [yellow]" xfId="1391"/>
    <cellStyle name="Input [yellow] 10" xfId="1392"/>
    <cellStyle name="Input [yellow] 10 2" xfId="1393"/>
    <cellStyle name="Input [yellow] 11" xfId="1394"/>
    <cellStyle name="Input [yellow] 12" xfId="1395"/>
    <cellStyle name="Input [yellow] 13" xfId="1396"/>
    <cellStyle name="Input [yellow] 2" xfId="1397"/>
    <cellStyle name="Input [yellow] 2 2" xfId="1398"/>
    <cellStyle name="Input [yellow] 2 2 2" xfId="1399"/>
    <cellStyle name="Input [yellow] 2 2 2 2" xfId="1400"/>
    <cellStyle name="Input [yellow] 2 2 3" xfId="1401"/>
    <cellStyle name="Input [yellow] 2 2 3 2" xfId="1402"/>
    <cellStyle name="Input [yellow] 2 2 4" xfId="1403"/>
    <cellStyle name="Input [yellow] 2 2 5" xfId="1404"/>
    <cellStyle name="Input [yellow] 2 2 6" xfId="1405"/>
    <cellStyle name="Input [yellow] 2 3" xfId="1406"/>
    <cellStyle name="Input [yellow] 2 3 2" xfId="1407"/>
    <cellStyle name="Input [yellow] 2 4" xfId="1408"/>
    <cellStyle name="Input [yellow] 2 4 2" xfId="1409"/>
    <cellStyle name="Input [yellow] 2 5" xfId="1410"/>
    <cellStyle name="Input [yellow] 2 6" xfId="1411"/>
    <cellStyle name="Input [yellow] 2 7" xfId="1412"/>
    <cellStyle name="Input [yellow] 3" xfId="1413"/>
    <cellStyle name="Input [yellow] 3 2" xfId="1414"/>
    <cellStyle name="Input [yellow] 3 2 2" xfId="1415"/>
    <cellStyle name="Input [yellow] 3 2 2 2" xfId="1416"/>
    <cellStyle name="Input [yellow] 3 2 3" xfId="1417"/>
    <cellStyle name="Input [yellow] 3 2 3 2" xfId="1418"/>
    <cellStyle name="Input [yellow] 3 2 4" xfId="1419"/>
    <cellStyle name="Input [yellow] 3 2 5" xfId="1420"/>
    <cellStyle name="Input [yellow] 3 2 6" xfId="1421"/>
    <cellStyle name="Input [yellow] 3 3" xfId="1422"/>
    <cellStyle name="Input [yellow] 3 3 2" xfId="1423"/>
    <cellStyle name="Input [yellow] 3 4" xfId="1424"/>
    <cellStyle name="Input [yellow] 3 4 2" xfId="1425"/>
    <cellStyle name="Input [yellow] 3 5" xfId="1426"/>
    <cellStyle name="Input [yellow] 3 6" xfId="1427"/>
    <cellStyle name="Input [yellow] 3 7" xfId="1428"/>
    <cellStyle name="Input [yellow] 4" xfId="1429"/>
    <cellStyle name="Input [yellow] 4 2" xfId="1430"/>
    <cellStyle name="Input [yellow] 4 2 2" xfId="1431"/>
    <cellStyle name="Input [yellow] 4 3" xfId="1432"/>
    <cellStyle name="Input [yellow] 4 3 2" xfId="1433"/>
    <cellStyle name="Input [yellow] 4 4" xfId="1434"/>
    <cellStyle name="Input [yellow] 4 5" xfId="1435"/>
    <cellStyle name="Input [yellow] 4 6" xfId="1436"/>
    <cellStyle name="Input [yellow] 5" xfId="1437"/>
    <cellStyle name="Input [yellow] 5 2" xfId="1438"/>
    <cellStyle name="Input [yellow] 5 2 2" xfId="1439"/>
    <cellStyle name="Input [yellow] 5 3" xfId="1440"/>
    <cellStyle name="Input [yellow] 5 3 2" xfId="1441"/>
    <cellStyle name="Input [yellow] 5 4" xfId="1442"/>
    <cellStyle name="Input [yellow] 5 5" xfId="1443"/>
    <cellStyle name="Input [yellow] 5 6" xfId="1444"/>
    <cellStyle name="Input [yellow] 6" xfId="1445"/>
    <cellStyle name="Input [yellow] 6 2" xfId="1446"/>
    <cellStyle name="Input [yellow] 7" xfId="1447"/>
    <cellStyle name="Input [yellow] 7 2" xfId="1448"/>
    <cellStyle name="Input [yellow] 8" xfId="1449"/>
    <cellStyle name="Input [yellow] 8 2" xfId="1450"/>
    <cellStyle name="Input [yellow] 9" xfId="1451"/>
    <cellStyle name="Input [yellow] 9 2" xfId="1452"/>
    <cellStyle name="Input 10" xfId="1453"/>
    <cellStyle name="Input 11" xfId="1454"/>
    <cellStyle name="Input 12" xfId="1455"/>
    <cellStyle name="Input 13" xfId="1456"/>
    <cellStyle name="Input 14" xfId="1457"/>
    <cellStyle name="Input 15" xfId="1458"/>
    <cellStyle name="Input 16" xfId="1459"/>
    <cellStyle name="Input 17" xfId="1389"/>
    <cellStyle name="Input 18" xfId="2513"/>
    <cellStyle name="Input 19" xfId="2499"/>
    <cellStyle name="Input 2" xfId="1460"/>
    <cellStyle name="Input 2 2" xfId="1461"/>
    <cellStyle name="Input 2 3" xfId="1462"/>
    <cellStyle name="Input 2 3 10" xfId="1463"/>
    <cellStyle name="Input 2 3 11" xfId="1464"/>
    <cellStyle name="Input 2 3 2" xfId="1465"/>
    <cellStyle name="Input 2 3 2 10" xfId="1466"/>
    <cellStyle name="Input 2 3 2 2" xfId="1467"/>
    <cellStyle name="Input 2 3 2 2 2" xfId="1468"/>
    <cellStyle name="Input 2 3 2 2 3" xfId="1469"/>
    <cellStyle name="Input 2 3 2 3" xfId="1470"/>
    <cellStyle name="Input 2 3 2 3 2" xfId="1471"/>
    <cellStyle name="Input 2 3 2 3 3" xfId="1472"/>
    <cellStyle name="Input 2 3 2 4" xfId="1473"/>
    <cellStyle name="Input 2 3 2 4 2" xfId="1474"/>
    <cellStyle name="Input 2 3 2 4 3" xfId="1475"/>
    <cellStyle name="Input 2 3 2 5" xfId="1476"/>
    <cellStyle name="Input 2 3 2 5 2" xfId="1477"/>
    <cellStyle name="Input 2 3 2 5 3" xfId="1478"/>
    <cellStyle name="Input 2 3 2 6" xfId="1479"/>
    <cellStyle name="Input 2 3 2 7" xfId="1480"/>
    <cellStyle name="Input 2 3 2 8" xfId="1481"/>
    <cellStyle name="Input 2 3 2 9" xfId="1482"/>
    <cellStyle name="Input 2 3 3" xfId="1483"/>
    <cellStyle name="Input 2 3 3 2" xfId="1484"/>
    <cellStyle name="Input 2 3 3 3" xfId="1485"/>
    <cellStyle name="Input 2 3 4" xfId="1486"/>
    <cellStyle name="Input 2 3 4 2" xfId="1487"/>
    <cellStyle name="Input 2 3 4 3" xfId="1488"/>
    <cellStyle name="Input 2 3 5" xfId="1489"/>
    <cellStyle name="Input 2 3 5 2" xfId="1490"/>
    <cellStyle name="Input 2 3 5 3" xfId="1491"/>
    <cellStyle name="Input 2 3 6" xfId="1492"/>
    <cellStyle name="Input 2 3 6 2" xfId="1493"/>
    <cellStyle name="Input 2 3 6 3" xfId="1494"/>
    <cellStyle name="Input 2 3 7" xfId="1495"/>
    <cellStyle name="Input 2 3 7 2" xfId="1496"/>
    <cellStyle name="Input 2 3 7 3" xfId="1497"/>
    <cellStyle name="Input 2 3 8" xfId="1498"/>
    <cellStyle name="Input 2 3 9" xfId="1499"/>
    <cellStyle name="Input 2 4" xfId="1500"/>
    <cellStyle name="Input 2 4 10" xfId="1501"/>
    <cellStyle name="Input 2 4 11" xfId="1502"/>
    <cellStyle name="Input 2 4 2" xfId="1503"/>
    <cellStyle name="Input 2 4 2 2" xfId="1504"/>
    <cellStyle name="Input 2 4 2 3" xfId="1505"/>
    <cellStyle name="Input 2 4 3" xfId="1506"/>
    <cellStyle name="Input 2 4 3 2" xfId="1507"/>
    <cellStyle name="Input 2 4 3 3" xfId="1508"/>
    <cellStyle name="Input 2 4 4" xfId="1509"/>
    <cellStyle name="Input 2 4 4 2" xfId="1510"/>
    <cellStyle name="Input 2 4 4 3" xfId="1511"/>
    <cellStyle name="Input 2 4 5" xfId="1512"/>
    <cellStyle name="Input 2 4 5 2" xfId="1513"/>
    <cellStyle name="Input 2 4 5 3" xfId="1514"/>
    <cellStyle name="Input 2 4 6" xfId="1515"/>
    <cellStyle name="Input 2 4 6 2" xfId="1516"/>
    <cellStyle name="Input 2 4 6 3" xfId="1517"/>
    <cellStyle name="Input 2 4 7" xfId="1518"/>
    <cellStyle name="Input 2 4 8" xfId="1519"/>
    <cellStyle name="Input 2 4 9" xfId="1520"/>
    <cellStyle name="Input 2 5" xfId="1521"/>
    <cellStyle name="Input 2 6" xfId="1522"/>
    <cellStyle name="Input 20" xfId="2503"/>
    <cellStyle name="Input 21" xfId="2500"/>
    <cellStyle name="Input 22" xfId="2491"/>
    <cellStyle name="Input 23" xfId="2497"/>
    <cellStyle name="Input 24" xfId="2493"/>
    <cellStyle name="Input 25" xfId="2498"/>
    <cellStyle name="Input 26" xfId="2495"/>
    <cellStyle name="Input 27" xfId="2501"/>
    <cellStyle name="Input 28" xfId="2494"/>
    <cellStyle name="Input 3" xfId="1523"/>
    <cellStyle name="Input 3 2" xfId="1524"/>
    <cellStyle name="Input 3 3" xfId="1525"/>
    <cellStyle name="Input 3 3 10" xfId="1526"/>
    <cellStyle name="Input 3 3 11" xfId="1527"/>
    <cellStyle name="Input 3 3 2" xfId="1528"/>
    <cellStyle name="Input 3 3 2 10" xfId="1529"/>
    <cellStyle name="Input 3 3 2 2" xfId="1530"/>
    <cellStyle name="Input 3 3 2 2 2" xfId="1531"/>
    <cellStyle name="Input 3 3 2 2 3" xfId="1532"/>
    <cellStyle name="Input 3 3 2 3" xfId="1533"/>
    <cellStyle name="Input 3 3 2 3 2" xfId="1534"/>
    <cellStyle name="Input 3 3 2 3 3" xfId="1535"/>
    <cellStyle name="Input 3 3 2 4" xfId="1536"/>
    <cellStyle name="Input 3 3 2 4 2" xfId="1537"/>
    <cellStyle name="Input 3 3 2 4 3" xfId="1538"/>
    <cellStyle name="Input 3 3 2 5" xfId="1539"/>
    <cellStyle name="Input 3 3 2 5 2" xfId="1540"/>
    <cellStyle name="Input 3 3 2 5 3" xfId="1541"/>
    <cellStyle name="Input 3 3 2 6" xfId="1542"/>
    <cellStyle name="Input 3 3 2 7" xfId="1543"/>
    <cellStyle name="Input 3 3 2 8" xfId="1544"/>
    <cellStyle name="Input 3 3 2 9" xfId="1545"/>
    <cellStyle name="Input 3 3 3" xfId="1546"/>
    <cellStyle name="Input 3 3 3 2" xfId="1547"/>
    <cellStyle name="Input 3 3 3 3" xfId="1548"/>
    <cellStyle name="Input 3 3 4" xfId="1549"/>
    <cellStyle name="Input 3 3 4 2" xfId="1550"/>
    <cellStyle name="Input 3 3 4 3" xfId="1551"/>
    <cellStyle name="Input 3 3 5" xfId="1552"/>
    <cellStyle name="Input 3 3 5 2" xfId="1553"/>
    <cellStyle name="Input 3 3 5 3" xfId="1554"/>
    <cellStyle name="Input 3 3 6" xfId="1555"/>
    <cellStyle name="Input 3 3 6 2" xfId="1556"/>
    <cellStyle name="Input 3 3 6 3" xfId="1557"/>
    <cellStyle name="Input 3 3 7" xfId="1558"/>
    <cellStyle name="Input 3 3 7 2" xfId="1559"/>
    <cellStyle name="Input 3 3 7 3" xfId="1560"/>
    <cellStyle name="Input 3 3 8" xfId="1561"/>
    <cellStyle name="Input 3 3 9" xfId="1562"/>
    <cellStyle name="Input 3 4" xfId="1563"/>
    <cellStyle name="Input 3 4 10" xfId="1564"/>
    <cellStyle name="Input 3 4 11" xfId="1565"/>
    <cellStyle name="Input 3 4 2" xfId="1566"/>
    <cellStyle name="Input 3 4 2 2" xfId="1567"/>
    <cellStyle name="Input 3 4 2 3" xfId="1568"/>
    <cellStyle name="Input 3 4 3" xfId="1569"/>
    <cellStyle name="Input 3 4 3 2" xfId="1570"/>
    <cellStyle name="Input 3 4 3 3" xfId="1571"/>
    <cellStyle name="Input 3 4 4" xfId="1572"/>
    <cellStyle name="Input 3 4 4 2" xfId="1573"/>
    <cellStyle name="Input 3 4 4 3" xfId="1574"/>
    <cellStyle name="Input 3 4 5" xfId="1575"/>
    <cellStyle name="Input 3 4 5 2" xfId="1576"/>
    <cellStyle name="Input 3 4 5 3" xfId="1577"/>
    <cellStyle name="Input 3 4 6" xfId="1578"/>
    <cellStyle name="Input 3 4 6 2" xfId="1579"/>
    <cellStyle name="Input 3 4 6 3" xfId="1580"/>
    <cellStyle name="Input 3 4 7" xfId="1581"/>
    <cellStyle name="Input 3 4 8" xfId="1582"/>
    <cellStyle name="Input 3 4 9" xfId="1583"/>
    <cellStyle name="Input 3 5" xfId="1584"/>
    <cellStyle name="Input 3 6" xfId="1585"/>
    <cellStyle name="Input 4" xfId="1586"/>
    <cellStyle name="Input 5" xfId="1587"/>
    <cellStyle name="Input 6" xfId="1588"/>
    <cellStyle name="Input 7" xfId="1589"/>
    <cellStyle name="Input 8" xfId="1590"/>
    <cellStyle name="Input 9" xfId="1591"/>
    <cellStyle name="Linked Cell" xfId="37" builtinId="24" customBuiltin="1"/>
    <cellStyle name="Linked Cell 2" xfId="1593"/>
    <cellStyle name="Linked Cell 3" xfId="1592"/>
    <cellStyle name="Neutral" xfId="38" builtinId="28" customBuiltin="1"/>
    <cellStyle name="Neutral 2" xfId="1595"/>
    <cellStyle name="Neutral 3" xfId="1594"/>
    <cellStyle name="no dec" xfId="1596"/>
    <cellStyle name="Normal" xfId="0" builtinId="0"/>
    <cellStyle name="Normal - Style1" xfId="1597"/>
    <cellStyle name="Normal - Style2" xfId="1598"/>
    <cellStyle name="Normal - Style3" xfId="1599"/>
    <cellStyle name="Normal - Style4" xfId="1600"/>
    <cellStyle name="Normal - Style5" xfId="1601"/>
    <cellStyle name="Normal - Style6" xfId="1602"/>
    <cellStyle name="Normal - Style7" xfId="1603"/>
    <cellStyle name="Normal - Style8" xfId="1604"/>
    <cellStyle name="Normal 10" xfId="1605"/>
    <cellStyle name="Normal 10 2" xfId="1606"/>
    <cellStyle name="Normal 100" xfId="1607"/>
    <cellStyle name="Normal 101" xfId="1608"/>
    <cellStyle name="Normal 102" xfId="1609"/>
    <cellStyle name="Normal 103" xfId="1610"/>
    <cellStyle name="Normal 104" xfId="1611"/>
    <cellStyle name="Normal 105" xfId="1612"/>
    <cellStyle name="Normal 106" xfId="1613"/>
    <cellStyle name="Normal 107" xfId="1614"/>
    <cellStyle name="Normal 108" xfId="1615"/>
    <cellStyle name="Normal 109" xfId="1616"/>
    <cellStyle name="Normal 11" xfId="1617"/>
    <cellStyle name="Normal 11 2" xfId="1618"/>
    <cellStyle name="Normal 110" xfId="1619"/>
    <cellStyle name="Normal 111" xfId="1620"/>
    <cellStyle name="Normal 111 2" xfId="1621"/>
    <cellStyle name="Normal 111 2 2" xfId="2610"/>
    <cellStyle name="Normal 111 3" xfId="1622"/>
    <cellStyle name="Normal 111 3 2" xfId="2611"/>
    <cellStyle name="Normal 112" xfId="1623"/>
    <cellStyle name="Normal 113" xfId="1624"/>
    <cellStyle name="Normal 114" xfId="1625"/>
    <cellStyle name="Normal 115" xfId="1626"/>
    <cellStyle name="Normal 116" xfId="1627"/>
    <cellStyle name="Normal 117" xfId="1628"/>
    <cellStyle name="Normal 118" xfId="1629"/>
    <cellStyle name="Normal 119" xfId="1630"/>
    <cellStyle name="Normal 12" xfId="1631"/>
    <cellStyle name="Normal 120" xfId="1632"/>
    <cellStyle name="Normal 121" xfId="1633"/>
    <cellStyle name="Normal 122" xfId="1634"/>
    <cellStyle name="Normal 123" xfId="1635"/>
    <cellStyle name="Normal 124" xfId="1636"/>
    <cellStyle name="Normal 125" xfId="1637"/>
    <cellStyle name="Normal 126" xfId="1638"/>
    <cellStyle name="Normal 127" xfId="1639"/>
    <cellStyle name="Normal 128" xfId="1640"/>
    <cellStyle name="Normal 129" xfId="1641"/>
    <cellStyle name="Normal 13" xfId="1642"/>
    <cellStyle name="Normal 130" xfId="1643"/>
    <cellStyle name="Normal 131" xfId="1644"/>
    <cellStyle name="Normal 132" xfId="1645"/>
    <cellStyle name="Normal 133" xfId="1646"/>
    <cellStyle name="Normal 134" xfId="1647"/>
    <cellStyle name="Normal 135" xfId="1648"/>
    <cellStyle name="Normal 136" xfId="1649"/>
    <cellStyle name="Normal 137" xfId="1650"/>
    <cellStyle name="Normal 138" xfId="1651"/>
    <cellStyle name="Normal 139" xfId="1652"/>
    <cellStyle name="Normal 14" xfId="1653"/>
    <cellStyle name="Normal 140" xfId="1654"/>
    <cellStyle name="Normal 141" xfId="1655"/>
    <cellStyle name="Normal 142" xfId="1656"/>
    <cellStyle name="Normal 143" xfId="1657"/>
    <cellStyle name="Normal 144" xfId="1658"/>
    <cellStyle name="Normal 145" xfId="1659"/>
    <cellStyle name="Normal 146" xfId="1660"/>
    <cellStyle name="Normal 147" xfId="1661"/>
    <cellStyle name="Normal 148" xfId="1662"/>
    <cellStyle name="Normal 149" xfId="1663"/>
    <cellStyle name="Normal 15" xfId="1664"/>
    <cellStyle name="Normal 150" xfId="1665"/>
    <cellStyle name="Normal 151" xfId="1666"/>
    <cellStyle name="Normal 152" xfId="1667"/>
    <cellStyle name="Normal 153" xfId="1668"/>
    <cellStyle name="Normal 154" xfId="1669"/>
    <cellStyle name="Normal 155" xfId="1670"/>
    <cellStyle name="Normal 155 2" xfId="2612"/>
    <cellStyle name="Normal 156" xfId="1671"/>
    <cellStyle name="Normal 156 2" xfId="2613"/>
    <cellStyle name="Normal 157" xfId="1672"/>
    <cellStyle name="Normal 157 2" xfId="2614"/>
    <cellStyle name="Normal 158" xfId="1673"/>
    <cellStyle name="Normal 158 2" xfId="2615"/>
    <cellStyle name="Normal 159" xfId="1674"/>
    <cellStyle name="Normal 159 2" xfId="2616"/>
    <cellStyle name="Normal 16" xfId="1675"/>
    <cellStyle name="Normal 160" xfId="1676"/>
    <cellStyle name="Normal 161" xfId="1677"/>
    <cellStyle name="Normal 162" xfId="1678"/>
    <cellStyle name="Normal 163" xfId="1679"/>
    <cellStyle name="Normal 164" xfId="1680"/>
    <cellStyle name="Normal 165" xfId="1681"/>
    <cellStyle name="Normal 166" xfId="1682"/>
    <cellStyle name="Normal 167" xfId="1683"/>
    <cellStyle name="Normal 168" xfId="1684"/>
    <cellStyle name="Normal 169" xfId="1685"/>
    <cellStyle name="Normal 17" xfId="1686"/>
    <cellStyle name="Normal 170" xfId="1687"/>
    <cellStyle name="Normal 171" xfId="1688"/>
    <cellStyle name="Normal 172" xfId="1689"/>
    <cellStyle name="Normal 173" xfId="1690"/>
    <cellStyle name="Normal 174" xfId="1691"/>
    <cellStyle name="Normal 175" xfId="1692"/>
    <cellStyle name="Normal 176" xfId="1693"/>
    <cellStyle name="Normal 177" xfId="1694"/>
    <cellStyle name="Normal 178" xfId="1695"/>
    <cellStyle name="Normal 179" xfId="1696"/>
    <cellStyle name="Normal 18" xfId="1697"/>
    <cellStyle name="Normal 180" xfId="1698"/>
    <cellStyle name="Normal 181" xfId="1699"/>
    <cellStyle name="Normal 182" xfId="1700"/>
    <cellStyle name="Normal 183" xfId="1701"/>
    <cellStyle name="Normal 184" xfId="1702"/>
    <cellStyle name="Normal 185" xfId="1703"/>
    <cellStyle name="Normal 186" xfId="1704"/>
    <cellStyle name="Normal 187" xfId="1705"/>
    <cellStyle name="Normal 188" xfId="1706"/>
    <cellStyle name="Normal 189" xfId="1707"/>
    <cellStyle name="Normal 19" xfId="1708"/>
    <cellStyle name="Normal 190" xfId="1709"/>
    <cellStyle name="Normal 191" xfId="1710"/>
    <cellStyle name="Normal 192" xfId="47"/>
    <cellStyle name="Normal 192 2" xfId="2595"/>
    <cellStyle name="Normal 193" xfId="2485"/>
    <cellStyle name="Normal 193 2" xfId="2626"/>
    <cellStyle name="Normal 194" xfId="2530"/>
    <cellStyle name="Normal 194 2" xfId="2636"/>
    <cellStyle name="Normal 195" xfId="2525"/>
    <cellStyle name="Normal 195 2" xfId="2632"/>
    <cellStyle name="Normal 196" xfId="2520"/>
    <cellStyle name="Normal 196 2" xfId="2628"/>
    <cellStyle name="Normal 197" xfId="2544"/>
    <cellStyle name="Normal 197 2" xfId="2640"/>
    <cellStyle name="Normal 198" xfId="2545"/>
    <cellStyle name="Normal 198 2" xfId="2641"/>
    <cellStyle name="Normal 199" xfId="2543"/>
    <cellStyle name="Normal 199 2" xfId="2639"/>
    <cellStyle name="Normal 2" xfId="45"/>
    <cellStyle name="Normal 2 2" xfId="1712"/>
    <cellStyle name="Normal 2 2 2" xfId="1713"/>
    <cellStyle name="Normal 2 3" xfId="1714"/>
    <cellStyle name="Normal 2 3 2" xfId="1715"/>
    <cellStyle name="Normal 2 3 3" xfId="1716"/>
    <cellStyle name="Normal 2 3 3 2" xfId="2617"/>
    <cellStyle name="Normal 2 4" xfId="1717"/>
    <cellStyle name="Normal 2 4 2" xfId="2618"/>
    <cellStyle name="Normal 2 5" xfId="1711"/>
    <cellStyle name="Normal 2 6" xfId="2593"/>
    <cellStyle name="Normal 2 7" xfId="2589"/>
    <cellStyle name="Normal 20" xfId="1718"/>
    <cellStyle name="Normal 200" xfId="2514"/>
    <cellStyle name="Normal 200 2" xfId="2627"/>
    <cellStyle name="Normal 201" xfId="2542"/>
    <cellStyle name="Normal 201 2" xfId="2638"/>
    <cellStyle name="Normal 202" xfId="2546"/>
    <cellStyle name="Normal 202 2" xfId="2642"/>
    <cellStyle name="Normal 203" xfId="2541"/>
    <cellStyle name="Normal 203 2" xfId="2637"/>
    <cellStyle name="Normal 204" xfId="2547"/>
    <cellStyle name="Normal 204 2" xfId="2643"/>
    <cellStyle name="Normal 205" xfId="2548"/>
    <cellStyle name="Normal 205 2" xfId="2644"/>
    <cellStyle name="Normal 206" xfId="2549"/>
    <cellStyle name="Normal 206 2" xfId="2645"/>
    <cellStyle name="Normal 207" xfId="2553"/>
    <cellStyle name="Normal 207 2" xfId="2649"/>
    <cellStyle name="Normal 208" xfId="2558"/>
    <cellStyle name="Normal 208 2" xfId="2654"/>
    <cellStyle name="Normal 209" xfId="2562"/>
    <cellStyle name="Normal 209 2" xfId="2658"/>
    <cellStyle name="Normal 21" xfId="1719"/>
    <cellStyle name="Normal 210" xfId="2566"/>
    <cellStyle name="Normal 210 2" xfId="2662"/>
    <cellStyle name="Normal 211" xfId="2570"/>
    <cellStyle name="Normal 211 2" xfId="2666"/>
    <cellStyle name="Normal 212" xfId="2573"/>
    <cellStyle name="Normal 212 2" xfId="2669"/>
    <cellStyle name="Normal 213" xfId="2591"/>
    <cellStyle name="Normal 214" xfId="2592"/>
    <cellStyle name="Normal 215" xfId="2687"/>
    <cellStyle name="Normal 216" xfId="2684"/>
    <cellStyle name="Normal 217" xfId="2710"/>
    <cellStyle name="Normal 218" xfId="2685"/>
    <cellStyle name="Normal 219" xfId="2686"/>
    <cellStyle name="Normal 22" xfId="1720"/>
    <cellStyle name="Normal 220" xfId="2588"/>
    <cellStyle name="Normal 23" xfId="1721"/>
    <cellStyle name="Normal 24" xfId="1722"/>
    <cellStyle name="Normal 25" xfId="1723"/>
    <cellStyle name="Normal 26" xfId="1724"/>
    <cellStyle name="Normal 27" xfId="1725"/>
    <cellStyle name="Normal 28" xfId="1726"/>
    <cellStyle name="Normal 29" xfId="1727"/>
    <cellStyle name="Normal 3" xfId="1728"/>
    <cellStyle name="Normal 3 2" xfId="1729"/>
    <cellStyle name="Normal 3 2 2" xfId="1730"/>
    <cellStyle name="Normal 3 3" xfId="1731"/>
    <cellStyle name="Normal 3 3 2" xfId="2619"/>
    <cellStyle name="Normal 3 4" xfId="1732"/>
    <cellStyle name="Normal 3 4 2" xfId="2620"/>
    <cellStyle name="Normal 3 5" xfId="1733"/>
    <cellStyle name="Normal 30" xfId="1734"/>
    <cellStyle name="Normal 31" xfId="1735"/>
    <cellStyle name="Normal 32" xfId="1736"/>
    <cellStyle name="Normal 33" xfId="1737"/>
    <cellStyle name="Normal 34" xfId="1738"/>
    <cellStyle name="Normal 35" xfId="1739"/>
    <cellStyle name="Normal 36" xfId="1740"/>
    <cellStyle name="Normal 37" xfId="1741"/>
    <cellStyle name="Normal 38" xfId="1742"/>
    <cellStyle name="Normal 39" xfId="1743"/>
    <cellStyle name="Normal 4" xfId="1744"/>
    <cellStyle name="Normal 4 2" xfId="1745"/>
    <cellStyle name="Normal 4 2 2" xfId="2621"/>
    <cellStyle name="Normal 4 3" xfId="1746"/>
    <cellStyle name="Normal 40" xfId="1747"/>
    <cellStyle name="Normal 41" xfId="1748"/>
    <cellStyle name="Normal 42" xfId="1749"/>
    <cellStyle name="Normal 43" xfId="1750"/>
    <cellStyle name="Normal 44" xfId="1751"/>
    <cellStyle name="Normal 45" xfId="1752"/>
    <cellStyle name="Normal 46" xfId="1753"/>
    <cellStyle name="Normal 47" xfId="1754"/>
    <cellStyle name="Normal 48" xfId="1755"/>
    <cellStyle name="Normal 49" xfId="1756"/>
    <cellStyle name="Normal 5" xfId="1757"/>
    <cellStyle name="Normal 5 2" xfId="1758"/>
    <cellStyle name="Normal 5 3" xfId="1759"/>
    <cellStyle name="Normal 50" xfId="1760"/>
    <cellStyle name="Normal 51" xfId="1761"/>
    <cellStyle name="Normal 52" xfId="1762"/>
    <cellStyle name="Normal 53" xfId="1763"/>
    <cellStyle name="Normal 54" xfId="1764"/>
    <cellStyle name="Normal 55" xfId="1765"/>
    <cellStyle name="Normal 56" xfId="1766"/>
    <cellStyle name="Normal 57" xfId="1767"/>
    <cellStyle name="Normal 58" xfId="1768"/>
    <cellStyle name="Normal 59" xfId="1769"/>
    <cellStyle name="Normal 6" xfId="1770"/>
    <cellStyle name="Normal 6 2" xfId="1771"/>
    <cellStyle name="Normal 6 2 2" xfId="1772"/>
    <cellStyle name="Normal 6 2 2 2" xfId="2623"/>
    <cellStyle name="Normal 6 2 3" xfId="2622"/>
    <cellStyle name="Normal 6 3" xfId="1773"/>
    <cellStyle name="Normal 6 3 2" xfId="2624"/>
    <cellStyle name="Normal 60" xfId="1774"/>
    <cellStyle name="Normal 61" xfId="1775"/>
    <cellStyle name="Normal 62" xfId="1776"/>
    <cellStyle name="Normal 63" xfId="1777"/>
    <cellStyle name="Normal 64" xfId="1778"/>
    <cellStyle name="Normal 65" xfId="1779"/>
    <cellStyle name="Normal 66" xfId="1780"/>
    <cellStyle name="Normal 67" xfId="1781"/>
    <cellStyle name="Normal 68" xfId="1782"/>
    <cellStyle name="Normal 69" xfId="1783"/>
    <cellStyle name="Normal 7" xfId="1784"/>
    <cellStyle name="Normal 7 2" xfId="1785"/>
    <cellStyle name="Normal 7 2 2" xfId="2625"/>
    <cellStyle name="Normal 70" xfId="1786"/>
    <cellStyle name="Normal 71" xfId="1787"/>
    <cellStyle name="Normal 72" xfId="1788"/>
    <cellStyle name="Normal 73" xfId="1789"/>
    <cellStyle name="Normal 74" xfId="1790"/>
    <cellStyle name="Normal 75" xfId="1791"/>
    <cellStyle name="Normal 76" xfId="1792"/>
    <cellStyle name="Normal 77" xfId="1793"/>
    <cellStyle name="Normal 78" xfId="1794"/>
    <cellStyle name="Normal 79" xfId="1795"/>
    <cellStyle name="Normal 8" xfId="1796"/>
    <cellStyle name="Normal 80" xfId="1797"/>
    <cellStyle name="Normal 81" xfId="1798"/>
    <cellStyle name="Normal 82" xfId="1799"/>
    <cellStyle name="Normal 83" xfId="1800"/>
    <cellStyle name="Normal 84" xfId="1801"/>
    <cellStyle name="Normal 85" xfId="1802"/>
    <cellStyle name="Normal 86" xfId="1803"/>
    <cellStyle name="Normal 87" xfId="1804"/>
    <cellStyle name="Normal 88" xfId="1805"/>
    <cellStyle name="Normal 89" xfId="1806"/>
    <cellStyle name="Normal 9" xfId="1807"/>
    <cellStyle name="Normal 9 2" xfId="1808"/>
    <cellStyle name="Normal 90" xfId="1809"/>
    <cellStyle name="Normal 91" xfId="1810"/>
    <cellStyle name="Normal 92" xfId="1811"/>
    <cellStyle name="Normal 93" xfId="1812"/>
    <cellStyle name="Normal 94" xfId="1813"/>
    <cellStyle name="Normal 95" xfId="1814"/>
    <cellStyle name="Normal 96" xfId="1815"/>
    <cellStyle name="Normal 97" xfId="1816"/>
    <cellStyle name="Normal 98" xfId="1817"/>
    <cellStyle name="Normal 99" xfId="1818"/>
    <cellStyle name="Normal_Capacity Allocator" xfId="2526"/>
    <cellStyle name="Note" xfId="39" builtinId="10" customBuiltin="1"/>
    <cellStyle name="Note 2" xfId="1819"/>
    <cellStyle name="Note 2 2" xfId="1820"/>
    <cellStyle name="Note 2 2 10" xfId="1821"/>
    <cellStyle name="Note 2 2 11" xfId="1822"/>
    <cellStyle name="Note 2 2 12" xfId="1823"/>
    <cellStyle name="Note 2 2 2" xfId="1824"/>
    <cellStyle name="Note 2 2 2 10" xfId="1825"/>
    <cellStyle name="Note 2 2 2 11" xfId="1826"/>
    <cellStyle name="Note 2 2 2 2" xfId="1827"/>
    <cellStyle name="Note 2 2 2 2 2" xfId="1828"/>
    <cellStyle name="Note 2 2 2 2 3" xfId="1829"/>
    <cellStyle name="Note 2 2 2 3" xfId="1830"/>
    <cellStyle name="Note 2 2 2 3 2" xfId="1831"/>
    <cellStyle name="Note 2 2 2 3 3" xfId="1832"/>
    <cellStyle name="Note 2 2 2 4" xfId="1833"/>
    <cellStyle name="Note 2 2 2 4 2" xfId="1834"/>
    <cellStyle name="Note 2 2 2 4 3" xfId="1835"/>
    <cellStyle name="Note 2 2 2 5" xfId="1836"/>
    <cellStyle name="Note 2 2 2 5 2" xfId="1837"/>
    <cellStyle name="Note 2 2 2 5 3" xfId="1838"/>
    <cellStyle name="Note 2 2 2 6" xfId="1839"/>
    <cellStyle name="Note 2 2 2 6 2" xfId="1840"/>
    <cellStyle name="Note 2 2 2 6 3" xfId="1841"/>
    <cellStyle name="Note 2 2 2 7" xfId="1842"/>
    <cellStyle name="Note 2 2 2 8" xfId="1843"/>
    <cellStyle name="Note 2 2 2 9" xfId="1844"/>
    <cellStyle name="Note 2 2 3" xfId="1845"/>
    <cellStyle name="Note 2 2 3 10" xfId="1846"/>
    <cellStyle name="Note 2 2 3 11" xfId="1847"/>
    <cellStyle name="Note 2 2 3 2" xfId="1848"/>
    <cellStyle name="Note 2 2 3 2 2" xfId="1849"/>
    <cellStyle name="Note 2 2 3 2 3" xfId="1850"/>
    <cellStyle name="Note 2 2 3 3" xfId="1851"/>
    <cellStyle name="Note 2 2 3 3 2" xfId="1852"/>
    <cellStyle name="Note 2 2 3 3 3" xfId="1853"/>
    <cellStyle name="Note 2 2 3 4" xfId="1854"/>
    <cellStyle name="Note 2 2 3 4 2" xfId="1855"/>
    <cellStyle name="Note 2 2 3 4 3" xfId="1856"/>
    <cellStyle name="Note 2 2 3 5" xfId="1857"/>
    <cellStyle name="Note 2 2 3 5 2" xfId="1858"/>
    <cellStyle name="Note 2 2 3 5 3" xfId="1859"/>
    <cellStyle name="Note 2 2 3 6" xfId="1860"/>
    <cellStyle name="Note 2 2 3 6 2" xfId="1861"/>
    <cellStyle name="Note 2 2 3 6 3" xfId="1862"/>
    <cellStyle name="Note 2 2 3 7" xfId="1863"/>
    <cellStyle name="Note 2 2 3 8" xfId="1864"/>
    <cellStyle name="Note 2 2 3 9" xfId="1865"/>
    <cellStyle name="Note 2 2 4" xfId="1866"/>
    <cellStyle name="Note 2 2 4 2" xfId="1867"/>
    <cellStyle name="Note 2 2 4 3" xfId="1868"/>
    <cellStyle name="Note 2 2 5" xfId="1869"/>
    <cellStyle name="Note 2 2 5 2" xfId="1870"/>
    <cellStyle name="Note 2 2 5 3" xfId="1871"/>
    <cellStyle name="Note 2 2 6" xfId="1872"/>
    <cellStyle name="Note 2 2 6 2" xfId="1873"/>
    <cellStyle name="Note 2 2 6 3" xfId="1874"/>
    <cellStyle name="Note 2 2 7" xfId="1875"/>
    <cellStyle name="Note 2 2 7 2" xfId="1876"/>
    <cellStyle name="Note 2 2 7 3" xfId="1877"/>
    <cellStyle name="Note 2 2 8" xfId="1878"/>
    <cellStyle name="Note 2 2 8 2" xfId="1879"/>
    <cellStyle name="Note 2 2 8 3" xfId="1880"/>
    <cellStyle name="Note 2 2 9" xfId="1881"/>
    <cellStyle name="Note 2 3" xfId="1882"/>
    <cellStyle name="Note 3" xfId="1883"/>
    <cellStyle name="Note 3 10" xfId="1884"/>
    <cellStyle name="Note 3 10 2" xfId="1885"/>
    <cellStyle name="Note 3 10 3" xfId="1886"/>
    <cellStyle name="Note 3 11" xfId="1887"/>
    <cellStyle name="Note 3 11 2" xfId="1888"/>
    <cellStyle name="Note 3 12" xfId="1889"/>
    <cellStyle name="Note 3 12 2" xfId="1890"/>
    <cellStyle name="Note 3 13" xfId="1891"/>
    <cellStyle name="Note 3 13 2" xfId="1892"/>
    <cellStyle name="Note 3 14" xfId="1893"/>
    <cellStyle name="Note 3 14 2" xfId="1894"/>
    <cellStyle name="Note 3 15" xfId="1895"/>
    <cellStyle name="Note 3 16" xfId="1896"/>
    <cellStyle name="Note 3 2" xfId="1897"/>
    <cellStyle name="Note 3 2 10" xfId="1898"/>
    <cellStyle name="Note 3 2 11" xfId="1899"/>
    <cellStyle name="Note 3 2 2" xfId="1900"/>
    <cellStyle name="Note 3 2 2 2" xfId="1901"/>
    <cellStyle name="Note 3 2 2 3" xfId="1902"/>
    <cellStyle name="Note 3 2 3" xfId="1903"/>
    <cellStyle name="Note 3 2 3 2" xfId="1904"/>
    <cellStyle name="Note 3 2 3 3" xfId="1905"/>
    <cellStyle name="Note 3 2 4" xfId="1906"/>
    <cellStyle name="Note 3 2 4 2" xfId="1907"/>
    <cellStyle name="Note 3 2 4 3" xfId="1908"/>
    <cellStyle name="Note 3 2 5" xfId="1909"/>
    <cellStyle name="Note 3 2 5 2" xfId="1910"/>
    <cellStyle name="Note 3 2 5 3" xfId="1911"/>
    <cellStyle name="Note 3 2 6" xfId="1912"/>
    <cellStyle name="Note 3 2 6 2" xfId="1913"/>
    <cellStyle name="Note 3 2 6 3" xfId="1914"/>
    <cellStyle name="Note 3 2 7" xfId="1915"/>
    <cellStyle name="Note 3 2 8" xfId="1916"/>
    <cellStyle name="Note 3 2 9" xfId="1917"/>
    <cellStyle name="Note 3 3" xfId="1918"/>
    <cellStyle name="Note 3 3 10" xfId="1919"/>
    <cellStyle name="Note 3 3 11" xfId="1920"/>
    <cellStyle name="Note 3 3 2" xfId="1921"/>
    <cellStyle name="Note 3 3 2 10" xfId="1922"/>
    <cellStyle name="Note 3 3 2 11" xfId="1923"/>
    <cellStyle name="Note 3 3 2 2" xfId="1924"/>
    <cellStyle name="Note 3 3 2 2 2" xfId="1925"/>
    <cellStyle name="Note 3 3 2 2 3" xfId="1926"/>
    <cellStyle name="Note 3 3 2 3" xfId="1927"/>
    <cellStyle name="Note 3 3 2 3 2" xfId="1928"/>
    <cellStyle name="Note 3 3 2 3 3" xfId="1929"/>
    <cellStyle name="Note 3 3 2 4" xfId="1930"/>
    <cellStyle name="Note 3 3 2 4 2" xfId="1931"/>
    <cellStyle name="Note 3 3 2 4 3" xfId="1932"/>
    <cellStyle name="Note 3 3 2 5" xfId="1933"/>
    <cellStyle name="Note 3 3 2 5 2" xfId="1934"/>
    <cellStyle name="Note 3 3 2 5 3" xfId="1935"/>
    <cellStyle name="Note 3 3 2 6" xfId="1936"/>
    <cellStyle name="Note 3 3 2 6 2" xfId="1937"/>
    <cellStyle name="Note 3 3 2 6 3" xfId="1938"/>
    <cellStyle name="Note 3 3 2 7" xfId="1939"/>
    <cellStyle name="Note 3 3 2 8" xfId="1940"/>
    <cellStyle name="Note 3 3 2 9" xfId="1941"/>
    <cellStyle name="Note 3 3 3" xfId="1942"/>
    <cellStyle name="Note 3 3 3 2" xfId="1943"/>
    <cellStyle name="Note 3 3 3 3" xfId="1944"/>
    <cellStyle name="Note 3 3 4" xfId="1945"/>
    <cellStyle name="Note 3 3 4 2" xfId="1946"/>
    <cellStyle name="Note 3 3 4 3" xfId="1947"/>
    <cellStyle name="Note 3 3 5" xfId="1948"/>
    <cellStyle name="Note 3 3 5 2" xfId="1949"/>
    <cellStyle name="Note 3 3 5 3" xfId="1950"/>
    <cellStyle name="Note 3 3 6" xfId="1951"/>
    <cellStyle name="Note 3 3 6 2" xfId="1952"/>
    <cellStyle name="Note 3 3 6 3" xfId="1953"/>
    <cellStyle name="Note 3 3 7" xfId="1954"/>
    <cellStyle name="Note 3 3 7 2" xfId="1955"/>
    <cellStyle name="Note 3 3 7 3" xfId="1956"/>
    <cellStyle name="Note 3 3 8" xfId="1957"/>
    <cellStyle name="Note 3 3 9" xfId="1958"/>
    <cellStyle name="Note 3 4" xfId="1959"/>
    <cellStyle name="Note 3 4 2" xfId="1960"/>
    <cellStyle name="Note 3 4 3" xfId="1961"/>
    <cellStyle name="Note 3 5" xfId="1962"/>
    <cellStyle name="Note 3 5 2" xfId="1963"/>
    <cellStyle name="Note 3 5 3" xfId="1964"/>
    <cellStyle name="Note 3 6" xfId="1965"/>
    <cellStyle name="Note 3 6 2" xfId="1966"/>
    <cellStyle name="Note 3 6 3" xfId="1967"/>
    <cellStyle name="Note 3 7" xfId="1968"/>
    <cellStyle name="Note 3 7 2" xfId="1969"/>
    <cellStyle name="Note 3 7 3" xfId="1970"/>
    <cellStyle name="Note 3 8" xfId="1971"/>
    <cellStyle name="Note 3 8 2" xfId="1972"/>
    <cellStyle name="Note 3 8 3" xfId="1973"/>
    <cellStyle name="Note 3 9" xfId="1974"/>
    <cellStyle name="Note 3 9 2" xfId="1975"/>
    <cellStyle name="Note 3 9 3" xfId="1976"/>
    <cellStyle name="Output" xfId="40" builtinId="21" customBuiltin="1"/>
    <cellStyle name="Output 2" xfId="1978"/>
    <cellStyle name="Output 2 10" xfId="1979"/>
    <cellStyle name="Output 2 10 2" xfId="1980"/>
    <cellStyle name="Output 2 10 3" xfId="1981"/>
    <cellStyle name="Output 2 11" xfId="1982"/>
    <cellStyle name="Output 2 11 2" xfId="1983"/>
    <cellStyle name="Output 2 11 3" xfId="1984"/>
    <cellStyle name="Output 2 12" xfId="1985"/>
    <cellStyle name="Output 2 12 2" xfId="1986"/>
    <cellStyle name="Output 2 12 3" xfId="1987"/>
    <cellStyle name="Output 2 13" xfId="1988"/>
    <cellStyle name="Output 2 13 2" xfId="1989"/>
    <cellStyle name="Output 2 13 3" xfId="1990"/>
    <cellStyle name="Output 2 14" xfId="1991"/>
    <cellStyle name="Output 2 14 2" xfId="1992"/>
    <cellStyle name="Output 2 14 3" xfId="1993"/>
    <cellStyle name="Output 2 15" xfId="1994"/>
    <cellStyle name="Output 2 15 2" xfId="1995"/>
    <cellStyle name="Output 2 16" xfId="1996"/>
    <cellStyle name="Output 2 16 2" xfId="1997"/>
    <cellStyle name="Output 2 17" xfId="1998"/>
    <cellStyle name="Output 2 17 2" xfId="1999"/>
    <cellStyle name="Output 2 18" xfId="2000"/>
    <cellStyle name="Output 2 19" xfId="2001"/>
    <cellStyle name="Output 2 2" xfId="2002"/>
    <cellStyle name="Output 2 2 10" xfId="2003"/>
    <cellStyle name="Output 2 2 11" xfId="2004"/>
    <cellStyle name="Output 2 2 12" xfId="2005"/>
    <cellStyle name="Output 2 2 2" xfId="2006"/>
    <cellStyle name="Output 2 2 2 2" xfId="2007"/>
    <cellStyle name="Output 2 2 2 2 2" xfId="2008"/>
    <cellStyle name="Output 2 2 2 2 3" xfId="2009"/>
    <cellStyle name="Output 2 2 2 3" xfId="2010"/>
    <cellStyle name="Output 2 2 2 3 2" xfId="2011"/>
    <cellStyle name="Output 2 2 2 3 3" xfId="2012"/>
    <cellStyle name="Output 2 2 2 4" xfId="2013"/>
    <cellStyle name="Output 2 2 2 4 2" xfId="2014"/>
    <cellStyle name="Output 2 2 2 4 3" xfId="2015"/>
    <cellStyle name="Output 2 2 2 5" xfId="2016"/>
    <cellStyle name="Output 2 2 2 5 2" xfId="2017"/>
    <cellStyle name="Output 2 2 2 5 3" xfId="2018"/>
    <cellStyle name="Output 2 2 2 6" xfId="2019"/>
    <cellStyle name="Output 2 2 2 7" xfId="2020"/>
    <cellStyle name="Output 2 2 2 8" xfId="2021"/>
    <cellStyle name="Output 2 2 2 9" xfId="2022"/>
    <cellStyle name="Output 2 2 3" xfId="2023"/>
    <cellStyle name="Output 2 2 3 2" xfId="2024"/>
    <cellStyle name="Output 2 2 3 2 2" xfId="2025"/>
    <cellStyle name="Output 2 2 3 2 3" xfId="2026"/>
    <cellStyle name="Output 2 2 3 3" xfId="2027"/>
    <cellStyle name="Output 2 2 3 3 2" xfId="2028"/>
    <cellStyle name="Output 2 2 3 3 3" xfId="2029"/>
    <cellStyle name="Output 2 2 3 4" xfId="2030"/>
    <cellStyle name="Output 2 2 3 4 2" xfId="2031"/>
    <cellStyle name="Output 2 2 3 4 3" xfId="2032"/>
    <cellStyle name="Output 2 2 3 5" xfId="2033"/>
    <cellStyle name="Output 2 2 3 5 2" xfId="2034"/>
    <cellStyle name="Output 2 2 3 5 3" xfId="2035"/>
    <cellStyle name="Output 2 2 3 6" xfId="2036"/>
    <cellStyle name="Output 2 2 3 7" xfId="2037"/>
    <cellStyle name="Output 2 2 3 8" xfId="2038"/>
    <cellStyle name="Output 2 2 3 9" xfId="2039"/>
    <cellStyle name="Output 2 2 4" xfId="2040"/>
    <cellStyle name="Output 2 2 4 2" xfId="2041"/>
    <cellStyle name="Output 2 2 4 3" xfId="2042"/>
    <cellStyle name="Output 2 2 5" xfId="2043"/>
    <cellStyle name="Output 2 2 5 2" xfId="2044"/>
    <cellStyle name="Output 2 2 5 3" xfId="2045"/>
    <cellStyle name="Output 2 2 6" xfId="2046"/>
    <cellStyle name="Output 2 2 6 2" xfId="2047"/>
    <cellStyle name="Output 2 2 6 3" xfId="2048"/>
    <cellStyle name="Output 2 2 7" xfId="2049"/>
    <cellStyle name="Output 2 2 7 2" xfId="2050"/>
    <cellStyle name="Output 2 2 7 3" xfId="2051"/>
    <cellStyle name="Output 2 2 8" xfId="2052"/>
    <cellStyle name="Output 2 2 8 2" xfId="2053"/>
    <cellStyle name="Output 2 2 8 3" xfId="2054"/>
    <cellStyle name="Output 2 2 9" xfId="2055"/>
    <cellStyle name="Output 2 20" xfId="2056"/>
    <cellStyle name="Output 2 3" xfId="2057"/>
    <cellStyle name="Output 2 3 2" xfId="2058"/>
    <cellStyle name="Output 2 3 2 2" xfId="2059"/>
    <cellStyle name="Output 2 3 2 3" xfId="2060"/>
    <cellStyle name="Output 2 3 3" xfId="2061"/>
    <cellStyle name="Output 2 3 3 2" xfId="2062"/>
    <cellStyle name="Output 2 3 3 3" xfId="2063"/>
    <cellStyle name="Output 2 3 4" xfId="2064"/>
    <cellStyle name="Output 2 3 4 2" xfId="2065"/>
    <cellStyle name="Output 2 3 4 3" xfId="2066"/>
    <cellStyle name="Output 2 3 5" xfId="2067"/>
    <cellStyle name="Output 2 3 5 2" xfId="2068"/>
    <cellStyle name="Output 2 3 5 3" xfId="2069"/>
    <cellStyle name="Output 2 3 6" xfId="2070"/>
    <cellStyle name="Output 2 3 7" xfId="2071"/>
    <cellStyle name="Output 2 3 8" xfId="2072"/>
    <cellStyle name="Output 2 3 9" xfId="2073"/>
    <cellStyle name="Output 2 4" xfId="2074"/>
    <cellStyle name="Output 2 4 10" xfId="2075"/>
    <cellStyle name="Output 2 4 2" xfId="2076"/>
    <cellStyle name="Output 2 4 2 2" xfId="2077"/>
    <cellStyle name="Output 2 4 2 2 2" xfId="2078"/>
    <cellStyle name="Output 2 4 2 2 3" xfId="2079"/>
    <cellStyle name="Output 2 4 2 3" xfId="2080"/>
    <cellStyle name="Output 2 4 2 3 2" xfId="2081"/>
    <cellStyle name="Output 2 4 2 3 3" xfId="2082"/>
    <cellStyle name="Output 2 4 2 4" xfId="2083"/>
    <cellStyle name="Output 2 4 2 4 2" xfId="2084"/>
    <cellStyle name="Output 2 4 2 4 3" xfId="2085"/>
    <cellStyle name="Output 2 4 2 5" xfId="2086"/>
    <cellStyle name="Output 2 4 2 5 2" xfId="2087"/>
    <cellStyle name="Output 2 4 2 5 3" xfId="2088"/>
    <cellStyle name="Output 2 4 2 6" xfId="2089"/>
    <cellStyle name="Output 2 4 2 7" xfId="2090"/>
    <cellStyle name="Output 2 4 2 8" xfId="2091"/>
    <cellStyle name="Output 2 4 2 9" xfId="2092"/>
    <cellStyle name="Output 2 4 3" xfId="2093"/>
    <cellStyle name="Output 2 4 3 2" xfId="2094"/>
    <cellStyle name="Output 2 4 3 3" xfId="2095"/>
    <cellStyle name="Output 2 4 4" xfId="2096"/>
    <cellStyle name="Output 2 4 4 2" xfId="2097"/>
    <cellStyle name="Output 2 4 4 3" xfId="2098"/>
    <cellStyle name="Output 2 4 5" xfId="2099"/>
    <cellStyle name="Output 2 4 5 2" xfId="2100"/>
    <cellStyle name="Output 2 4 5 3" xfId="2101"/>
    <cellStyle name="Output 2 4 6" xfId="2102"/>
    <cellStyle name="Output 2 4 6 2" xfId="2103"/>
    <cellStyle name="Output 2 4 6 3" xfId="2104"/>
    <cellStyle name="Output 2 4 7" xfId="2105"/>
    <cellStyle name="Output 2 4 8" xfId="2106"/>
    <cellStyle name="Output 2 4 9" xfId="2107"/>
    <cellStyle name="Output 2 5" xfId="2108"/>
    <cellStyle name="Output 2 5 10" xfId="2109"/>
    <cellStyle name="Output 2 5 11" xfId="2110"/>
    <cellStyle name="Output 2 5 2" xfId="2111"/>
    <cellStyle name="Output 2 5 2 2" xfId="2112"/>
    <cellStyle name="Output 2 5 2 2 2" xfId="2113"/>
    <cellStyle name="Output 2 5 2 2 3" xfId="2114"/>
    <cellStyle name="Output 2 5 2 3" xfId="2115"/>
    <cellStyle name="Output 2 5 2 3 2" xfId="2116"/>
    <cellStyle name="Output 2 5 2 3 3" xfId="2117"/>
    <cellStyle name="Output 2 5 2 4" xfId="2118"/>
    <cellStyle name="Output 2 5 2 4 2" xfId="2119"/>
    <cellStyle name="Output 2 5 2 4 3" xfId="2120"/>
    <cellStyle name="Output 2 5 2 5" xfId="2121"/>
    <cellStyle name="Output 2 5 2 6" xfId="2122"/>
    <cellStyle name="Output 2 5 2 7" xfId="2123"/>
    <cellStyle name="Output 2 5 2 8" xfId="2124"/>
    <cellStyle name="Output 2 5 2 9" xfId="2125"/>
    <cellStyle name="Output 2 5 3" xfId="2126"/>
    <cellStyle name="Output 2 5 3 2" xfId="2127"/>
    <cellStyle name="Output 2 5 3 3" xfId="2128"/>
    <cellStyle name="Output 2 5 4" xfId="2129"/>
    <cellStyle name="Output 2 5 4 2" xfId="2130"/>
    <cellStyle name="Output 2 5 4 3" xfId="2131"/>
    <cellStyle name="Output 2 5 5" xfId="2132"/>
    <cellStyle name="Output 2 5 5 2" xfId="2133"/>
    <cellStyle name="Output 2 5 5 3" xfId="2134"/>
    <cellStyle name="Output 2 5 6" xfId="2135"/>
    <cellStyle name="Output 2 5 6 2" xfId="2136"/>
    <cellStyle name="Output 2 5 6 3" xfId="2137"/>
    <cellStyle name="Output 2 5 7" xfId="2138"/>
    <cellStyle name="Output 2 5 7 2" xfId="2139"/>
    <cellStyle name="Output 2 5 7 3" xfId="2140"/>
    <cellStyle name="Output 2 5 8" xfId="2141"/>
    <cellStyle name="Output 2 5 9" xfId="2142"/>
    <cellStyle name="Output 2 6" xfId="2143"/>
    <cellStyle name="Output 2 6 2" xfId="2144"/>
    <cellStyle name="Output 2 6 2 2" xfId="2145"/>
    <cellStyle name="Output 2 6 2 3" xfId="2146"/>
    <cellStyle name="Output 2 6 3" xfId="2147"/>
    <cellStyle name="Output 2 6 3 2" xfId="2148"/>
    <cellStyle name="Output 2 6 3 3" xfId="2149"/>
    <cellStyle name="Output 2 6 4" xfId="2150"/>
    <cellStyle name="Output 2 6 4 2" xfId="2151"/>
    <cellStyle name="Output 2 6 4 3" xfId="2152"/>
    <cellStyle name="Output 2 6 5" xfId="2153"/>
    <cellStyle name="Output 2 6 5 2" xfId="2154"/>
    <cellStyle name="Output 2 6 5 3" xfId="2155"/>
    <cellStyle name="Output 2 6 6" xfId="2156"/>
    <cellStyle name="Output 2 6 7" xfId="2157"/>
    <cellStyle name="Output 2 6 8" xfId="2158"/>
    <cellStyle name="Output 2 6 9" xfId="2159"/>
    <cellStyle name="Output 2 7" xfId="2160"/>
    <cellStyle name="Output 2 7 2" xfId="2161"/>
    <cellStyle name="Output 2 7 3" xfId="2162"/>
    <cellStyle name="Output 2 8" xfId="2163"/>
    <cellStyle name="Output 2 8 2" xfId="2164"/>
    <cellStyle name="Output 2 8 3" xfId="2165"/>
    <cellStyle name="Output 2 9" xfId="2166"/>
    <cellStyle name="Output 2 9 2" xfId="2167"/>
    <cellStyle name="Output 2 9 3" xfId="2168"/>
    <cellStyle name="Output 3" xfId="2169"/>
    <cellStyle name="Output 4" xfId="1977"/>
    <cellStyle name="pb_page_heading_LS" xfId="2170"/>
    <cellStyle name="Percent" xfId="41" builtinId="5"/>
    <cellStyle name="Percent (0)" xfId="2172"/>
    <cellStyle name="Percent [2]" xfId="2173"/>
    <cellStyle name="Percent 10" xfId="2174"/>
    <cellStyle name="Percent 100" xfId="2175"/>
    <cellStyle name="Percent 101" xfId="2176"/>
    <cellStyle name="Percent 102" xfId="2177"/>
    <cellStyle name="Percent 103" xfId="2178"/>
    <cellStyle name="Percent 104" xfId="2179"/>
    <cellStyle name="Percent 105" xfId="2180"/>
    <cellStyle name="Percent 106" xfId="2181"/>
    <cellStyle name="Percent 107" xfId="2171"/>
    <cellStyle name="Percent 108" xfId="2521"/>
    <cellStyle name="Percent 109" xfId="2529"/>
    <cellStyle name="Percent 109 2" xfId="2635"/>
    <cellStyle name="Percent 11" xfId="2182"/>
    <cellStyle name="Percent 110" xfId="2524"/>
    <cellStyle name="Percent 110 2" xfId="2631"/>
    <cellStyle name="Percent 111" xfId="2538"/>
    <cellStyle name="Percent 112" xfId="2519"/>
    <cellStyle name="Percent 113" xfId="2537"/>
    <cellStyle name="Percent 114" xfId="2508"/>
    <cellStyle name="Percent 115" xfId="2540"/>
    <cellStyle name="Percent 116" xfId="2510"/>
    <cellStyle name="Percent 117" xfId="2539"/>
    <cellStyle name="Percent 118" xfId="2511"/>
    <cellStyle name="Percent 119" xfId="2536"/>
    <cellStyle name="Percent 12" xfId="2183"/>
    <cellStyle name="Percent 120" xfId="2512"/>
    <cellStyle name="Percent 121" xfId="2550"/>
    <cellStyle name="Percent 121 2" xfId="2646"/>
    <cellStyle name="Percent 122" xfId="2554"/>
    <cellStyle name="Percent 122 2" xfId="2650"/>
    <cellStyle name="Percent 123" xfId="2557"/>
    <cellStyle name="Percent 123 2" xfId="2653"/>
    <cellStyle name="Percent 124" xfId="2561"/>
    <cellStyle name="Percent 124 2" xfId="2657"/>
    <cellStyle name="Percent 125" xfId="2565"/>
    <cellStyle name="Percent 125 2" xfId="2661"/>
    <cellStyle name="Percent 126" xfId="2569"/>
    <cellStyle name="Percent 126 2" xfId="2665"/>
    <cellStyle name="Percent 127" xfId="2575"/>
    <cellStyle name="Percent 127 2" xfId="2671"/>
    <cellStyle name="Percent 128" xfId="2755"/>
    <cellStyle name="Percent 13" xfId="2184"/>
    <cellStyle name="Percent 14" xfId="2185"/>
    <cellStyle name="Percent 15" xfId="2186"/>
    <cellStyle name="Percent 16" xfId="2187"/>
    <cellStyle name="Percent 17" xfId="2188"/>
    <cellStyle name="Percent 17 2" xfId="2189"/>
    <cellStyle name="Percent 18" xfId="2190"/>
    <cellStyle name="Percent 18 2" xfId="2191"/>
    <cellStyle name="Percent 19" xfId="2192"/>
    <cellStyle name="Percent 19 2" xfId="2193"/>
    <cellStyle name="Percent 2" xfId="2194"/>
    <cellStyle name="Percent 2 2" xfId="2195"/>
    <cellStyle name="Percent 20" xfId="2196"/>
    <cellStyle name="Percent 20 2" xfId="2197"/>
    <cellStyle name="Percent 21" xfId="2198"/>
    <cellStyle name="Percent 21 2" xfId="2199"/>
    <cellStyle name="Percent 22" xfId="2200"/>
    <cellStyle name="Percent 22 2" xfId="2201"/>
    <cellStyle name="Percent 23" xfId="2202"/>
    <cellStyle name="Percent 23 2" xfId="2203"/>
    <cellStyle name="Percent 24" xfId="2204"/>
    <cellStyle name="Percent 24 2" xfId="2205"/>
    <cellStyle name="Percent 25" xfId="2206"/>
    <cellStyle name="Percent 25 2" xfId="2207"/>
    <cellStyle name="Percent 26" xfId="2208"/>
    <cellStyle name="Percent 26 2" xfId="2209"/>
    <cellStyle name="Percent 27" xfId="2210"/>
    <cellStyle name="Percent 27 2" xfId="2211"/>
    <cellStyle name="Percent 28" xfId="2212"/>
    <cellStyle name="Percent 28 2" xfId="2213"/>
    <cellStyle name="Percent 29" xfId="2214"/>
    <cellStyle name="Percent 29 2" xfId="2215"/>
    <cellStyle name="Percent 3" xfId="2216"/>
    <cellStyle name="Percent 3 2" xfId="2217"/>
    <cellStyle name="Percent 30" xfId="2218"/>
    <cellStyle name="Percent 31" xfId="2219"/>
    <cellStyle name="Percent 32" xfId="2220"/>
    <cellStyle name="Percent 33" xfId="2221"/>
    <cellStyle name="Percent 34" xfId="2222"/>
    <cellStyle name="Percent 35" xfId="2223"/>
    <cellStyle name="Percent 36" xfId="2224"/>
    <cellStyle name="Percent 37" xfId="2225"/>
    <cellStyle name="Percent 38" xfId="2226"/>
    <cellStyle name="Percent 39" xfId="2227"/>
    <cellStyle name="Percent 4" xfId="2228"/>
    <cellStyle name="Percent 40" xfId="2229"/>
    <cellStyle name="Percent 41" xfId="2230"/>
    <cellStyle name="Percent 42" xfId="2231"/>
    <cellStyle name="Percent 43" xfId="2232"/>
    <cellStyle name="Percent 44" xfId="2233"/>
    <cellStyle name="Percent 45" xfId="2234"/>
    <cellStyle name="Percent 46" xfId="2235"/>
    <cellStyle name="Percent 47" xfId="2236"/>
    <cellStyle name="Percent 48" xfId="2237"/>
    <cellStyle name="Percent 49" xfId="2238"/>
    <cellStyle name="Percent 5" xfId="2239"/>
    <cellStyle name="Percent 50" xfId="2240"/>
    <cellStyle name="Percent 51" xfId="2241"/>
    <cellStyle name="Percent 52" xfId="2242"/>
    <cellStyle name="Percent 53" xfId="2243"/>
    <cellStyle name="Percent 54" xfId="2244"/>
    <cellStyle name="Percent 54 2" xfId="2245"/>
    <cellStyle name="Percent 55" xfId="2246"/>
    <cellStyle name="Percent 55 2" xfId="2247"/>
    <cellStyle name="Percent 56" xfId="2248"/>
    <cellStyle name="Percent 57" xfId="2249"/>
    <cellStyle name="Percent 58" xfId="2250"/>
    <cellStyle name="Percent 59" xfId="2251"/>
    <cellStyle name="Percent 6" xfId="2252"/>
    <cellStyle name="Percent 60" xfId="2253"/>
    <cellStyle name="Percent 61" xfId="2254"/>
    <cellStyle name="Percent 62" xfId="2255"/>
    <cellStyle name="Percent 63" xfId="2256"/>
    <cellStyle name="Percent 63 2" xfId="2257"/>
    <cellStyle name="Percent 64" xfId="2258"/>
    <cellStyle name="Percent 64 2" xfId="2259"/>
    <cellStyle name="Percent 65" xfId="2260"/>
    <cellStyle name="Percent 65 2" xfId="2261"/>
    <cellStyle name="Percent 66" xfId="2262"/>
    <cellStyle name="Percent 67" xfId="2263"/>
    <cellStyle name="Percent 68" xfId="2264"/>
    <cellStyle name="Percent 69" xfId="2265"/>
    <cellStyle name="Percent 69 2" xfId="2266"/>
    <cellStyle name="Percent 7" xfId="2267"/>
    <cellStyle name="Percent 70" xfId="2268"/>
    <cellStyle name="Percent 71" xfId="2269"/>
    <cellStyle name="Percent 71 2" xfId="2270"/>
    <cellStyle name="Percent 72" xfId="2271"/>
    <cellStyle name="Percent 72 2" xfId="2272"/>
    <cellStyle name="Percent 73" xfId="2273"/>
    <cellStyle name="Percent 73 2" xfId="2274"/>
    <cellStyle name="Percent 74" xfId="2275"/>
    <cellStyle name="Percent 74 2" xfId="2276"/>
    <cellStyle name="Percent 75" xfId="2277"/>
    <cellStyle name="Percent 76" xfId="2278"/>
    <cellStyle name="Percent 77" xfId="2279"/>
    <cellStyle name="Percent 77 2" xfId="2280"/>
    <cellStyle name="Percent 78" xfId="2281"/>
    <cellStyle name="Percent 78 2" xfId="2282"/>
    <cellStyle name="Percent 79" xfId="2283"/>
    <cellStyle name="Percent 79 2" xfId="2284"/>
    <cellStyle name="Percent 8" xfId="2285"/>
    <cellStyle name="Percent 80" xfId="2286"/>
    <cellStyle name="Percent 80 2" xfId="2287"/>
    <cellStyle name="Percent 81" xfId="2288"/>
    <cellStyle name="Percent 81 2" xfId="2289"/>
    <cellStyle name="Percent 82" xfId="2290"/>
    <cellStyle name="Percent 82 2" xfId="2291"/>
    <cellStyle name="Percent 83" xfId="2292"/>
    <cellStyle name="Percent 83 2" xfId="2293"/>
    <cellStyle name="Percent 84" xfId="2294"/>
    <cellStyle name="Percent 85" xfId="2295"/>
    <cellStyle name="Percent 86" xfId="2296"/>
    <cellStyle name="Percent 87" xfId="2297"/>
    <cellStyle name="Percent 88" xfId="2298"/>
    <cellStyle name="Percent 89" xfId="2299"/>
    <cellStyle name="Percent 9" xfId="2300"/>
    <cellStyle name="Percent 90" xfId="2301"/>
    <cellStyle name="Percent 91" xfId="2302"/>
    <cellStyle name="Percent 92" xfId="2303"/>
    <cellStyle name="Percent 92 2" xfId="2304"/>
    <cellStyle name="Percent 93" xfId="2305"/>
    <cellStyle name="Percent 93 2" xfId="2306"/>
    <cellStyle name="Percent 94" xfId="2307"/>
    <cellStyle name="Percent 94 2" xfId="2308"/>
    <cellStyle name="Percent 95" xfId="2309"/>
    <cellStyle name="Percent 96" xfId="2310"/>
    <cellStyle name="Percent 97" xfId="2311"/>
    <cellStyle name="Percent 98" xfId="2312"/>
    <cellStyle name="Percent 99" xfId="2313"/>
    <cellStyle name="Remote" xfId="2314"/>
    <cellStyle name="Revenue" xfId="2315"/>
    <cellStyle name="RevList" xfId="2316"/>
    <cellStyle name="Style 1" xfId="2317"/>
    <cellStyle name="Style 1 2" xfId="2318"/>
    <cellStyle name="Style 1 3" xfId="2319"/>
    <cellStyle name="Subtotal" xfId="2320"/>
    <cellStyle name="test a style" xfId="2321"/>
    <cellStyle name="Title" xfId="42" builtinId="15" customBuiltin="1"/>
    <cellStyle name="Title 2" xfId="2323"/>
    <cellStyle name="Title 2 2" xfId="2324"/>
    <cellStyle name="Title 2 3" xfId="2325"/>
    <cellStyle name="Title 3" xfId="2322"/>
    <cellStyle name="Total" xfId="43" builtinId="25" customBuiltin="1"/>
    <cellStyle name="Total 2" xfId="2326"/>
    <cellStyle name="Total 2 10" xfId="2327"/>
    <cellStyle name="Total 2 2" xfId="2328"/>
    <cellStyle name="Total 2 2 2" xfId="2329"/>
    <cellStyle name="Total 2 2 2 2" xfId="2330"/>
    <cellStyle name="Total 2 2 2 2 2" xfId="2331"/>
    <cellStyle name="Total 2 2 2 3" xfId="2332"/>
    <cellStyle name="Total 2 2 2 3 2" xfId="2333"/>
    <cellStyle name="Total 2 2 2 4" xfId="2334"/>
    <cellStyle name="Total 2 2 2 4 2" xfId="2335"/>
    <cellStyle name="Total 2 2 2 5" xfId="2336"/>
    <cellStyle name="Total 2 2 2 6" xfId="2337"/>
    <cellStyle name="Total 2 2 2 7" xfId="2338"/>
    <cellStyle name="Total 2 2 3" xfId="2339"/>
    <cellStyle name="Total 2 2 3 2" xfId="2340"/>
    <cellStyle name="Total 2 2 4" xfId="2341"/>
    <cellStyle name="Total 2 2 4 2" xfId="2342"/>
    <cellStyle name="Total 2 2 5" xfId="2343"/>
    <cellStyle name="Total 2 2 5 2" xfId="2344"/>
    <cellStyle name="Total 2 2 6" xfId="2345"/>
    <cellStyle name="Total 2 2 7" xfId="2346"/>
    <cellStyle name="Total 2 2 8" xfId="2347"/>
    <cellStyle name="Total 2 3" xfId="2348"/>
    <cellStyle name="Total 2 3 2" xfId="2349"/>
    <cellStyle name="Total 2 3 2 2" xfId="2350"/>
    <cellStyle name="Total 2 3 3" xfId="2351"/>
    <cellStyle name="Total 2 3 3 2" xfId="2352"/>
    <cellStyle name="Total 2 3 4" xfId="2353"/>
    <cellStyle name="Total 2 3 4 2" xfId="2354"/>
    <cellStyle name="Total 2 3 5" xfId="2355"/>
    <cellStyle name="Total 2 3 6" xfId="2356"/>
    <cellStyle name="Total 2 3 7" xfId="2357"/>
    <cellStyle name="Total 2 4" xfId="2358"/>
    <cellStyle name="Total 2 4 2" xfId="2359"/>
    <cellStyle name="Total 2 4 2 2" xfId="2360"/>
    <cellStyle name="Total 2 4 3" xfId="2361"/>
    <cellStyle name="Total 2 4 3 2" xfId="2362"/>
    <cellStyle name="Total 2 4 4" xfId="2363"/>
    <cellStyle name="Total 2 4 4 2" xfId="2364"/>
    <cellStyle name="Total 2 4 5" xfId="2365"/>
    <cellStyle name="Total 2 4 6" xfId="2366"/>
    <cellStyle name="Total 2 4 7" xfId="2367"/>
    <cellStyle name="Total 2 5" xfId="2368"/>
    <cellStyle name="Total 2 5 2" xfId="2369"/>
    <cellStyle name="Total 2 6" xfId="2370"/>
    <cellStyle name="Total 2 7" xfId="2371"/>
    <cellStyle name="Total 2 8" xfId="2372"/>
    <cellStyle name="Total 2 9" xfId="2373"/>
    <cellStyle name="Total 3" xfId="2374"/>
    <cellStyle name="Total 4" xfId="2375"/>
    <cellStyle name="Total 4 10" xfId="2376"/>
    <cellStyle name="Total 4 2" xfId="2377"/>
    <cellStyle name="Total 4 2 2" xfId="2378"/>
    <cellStyle name="Total 4 2 2 2" xfId="2379"/>
    <cellStyle name="Total 4 2 2 2 2" xfId="2380"/>
    <cellStyle name="Total 4 2 2 3" xfId="2381"/>
    <cellStyle name="Total 4 2 2 3 2" xfId="2382"/>
    <cellStyle name="Total 4 2 2 4" xfId="2383"/>
    <cellStyle name="Total 4 2 2 4 2" xfId="2384"/>
    <cellStyle name="Total 4 2 2 5" xfId="2385"/>
    <cellStyle name="Total 4 2 2 6" xfId="2386"/>
    <cellStyle name="Total 4 2 2 7" xfId="2387"/>
    <cellStyle name="Total 4 2 3" xfId="2388"/>
    <cellStyle name="Total 4 2 3 2" xfId="2389"/>
    <cellStyle name="Total 4 2 4" xfId="2390"/>
    <cellStyle name="Total 4 2 4 2" xfId="2391"/>
    <cellStyle name="Total 4 2 5" xfId="2392"/>
    <cellStyle name="Total 4 2 5 2" xfId="2393"/>
    <cellStyle name="Total 4 2 6" xfId="2394"/>
    <cellStyle name="Total 4 2 7" xfId="2395"/>
    <cellStyle name="Total 4 2 8" xfId="2396"/>
    <cellStyle name="Total 4 3" xfId="2397"/>
    <cellStyle name="Total 4 3 2" xfId="2398"/>
    <cellStyle name="Total 4 3 2 2" xfId="2399"/>
    <cellStyle name="Total 4 3 3" xfId="2400"/>
    <cellStyle name="Total 4 3 3 2" xfId="2401"/>
    <cellStyle name="Total 4 3 4" xfId="2402"/>
    <cellStyle name="Total 4 3 4 2" xfId="2403"/>
    <cellStyle name="Total 4 3 5" xfId="2404"/>
    <cellStyle name="Total 4 3 6" xfId="2405"/>
    <cellStyle name="Total 4 3 7" xfId="2406"/>
    <cellStyle name="Total 4 4" xfId="2407"/>
    <cellStyle name="Total 4 4 2" xfId="2408"/>
    <cellStyle name="Total 4 4 2 2" xfId="2409"/>
    <cellStyle name="Total 4 4 3" xfId="2410"/>
    <cellStyle name="Total 4 4 3 2" xfId="2411"/>
    <cellStyle name="Total 4 4 4" xfId="2412"/>
    <cellStyle name="Total 4 4 4 2" xfId="2413"/>
    <cellStyle name="Total 4 4 5" xfId="2414"/>
    <cellStyle name="Total 4 4 6" xfId="2415"/>
    <cellStyle name="Total 4 4 7" xfId="2416"/>
    <cellStyle name="Total 4 5" xfId="2417"/>
    <cellStyle name="Total 4 5 2" xfId="2418"/>
    <cellStyle name="Total 4 6" xfId="2419"/>
    <cellStyle name="Total 4 7" xfId="2420"/>
    <cellStyle name="Total 4 8" xfId="2421"/>
    <cellStyle name="Total 4 9" xfId="2422"/>
    <cellStyle name="Total 5" xfId="2423"/>
    <cellStyle name="Total 5 10" xfId="2424"/>
    <cellStyle name="Total 5 11" xfId="2425"/>
    <cellStyle name="Total 5 12" xfId="2426"/>
    <cellStyle name="Total 5 2" xfId="2427"/>
    <cellStyle name="Total 5 2 10" xfId="2428"/>
    <cellStyle name="Total 5 2 2" xfId="2429"/>
    <cellStyle name="Total 5 2 2 2" xfId="2430"/>
    <cellStyle name="Total 5 2 2 3" xfId="2431"/>
    <cellStyle name="Total 5 2 3" xfId="2432"/>
    <cellStyle name="Total 5 2 3 2" xfId="2433"/>
    <cellStyle name="Total 5 2 3 3" xfId="2434"/>
    <cellStyle name="Total 5 2 4" xfId="2435"/>
    <cellStyle name="Total 5 2 4 2" xfId="2436"/>
    <cellStyle name="Total 5 2 4 3" xfId="2437"/>
    <cellStyle name="Total 5 2 5" xfId="2438"/>
    <cellStyle name="Total 5 2 5 2" xfId="2439"/>
    <cellStyle name="Total 5 2 5 3" xfId="2440"/>
    <cellStyle name="Total 5 2 6" xfId="2441"/>
    <cellStyle name="Total 5 2 7" xfId="2442"/>
    <cellStyle name="Total 5 2 8" xfId="2443"/>
    <cellStyle name="Total 5 2 9" xfId="2444"/>
    <cellStyle name="Total 5 3" xfId="2445"/>
    <cellStyle name="Total 5 3 10" xfId="2446"/>
    <cellStyle name="Total 5 3 2" xfId="2447"/>
    <cellStyle name="Total 5 3 2 2" xfId="2448"/>
    <cellStyle name="Total 5 3 2 3" xfId="2449"/>
    <cellStyle name="Total 5 3 3" xfId="2450"/>
    <cellStyle name="Total 5 3 3 2" xfId="2451"/>
    <cellStyle name="Total 5 3 3 3" xfId="2452"/>
    <cellStyle name="Total 5 3 4" xfId="2453"/>
    <cellStyle name="Total 5 3 4 2" xfId="2454"/>
    <cellStyle name="Total 5 3 4 3" xfId="2455"/>
    <cellStyle name="Total 5 3 5" xfId="2456"/>
    <cellStyle name="Total 5 3 5 2" xfId="2457"/>
    <cellStyle name="Total 5 3 5 3" xfId="2458"/>
    <cellStyle name="Total 5 3 6" xfId="2459"/>
    <cellStyle name="Total 5 3 7" xfId="2460"/>
    <cellStyle name="Total 5 3 8" xfId="2461"/>
    <cellStyle name="Total 5 3 9" xfId="2462"/>
    <cellStyle name="Total 5 4" xfId="2463"/>
    <cellStyle name="Total 5 4 2" xfId="2464"/>
    <cellStyle name="Total 5 4 3" xfId="2465"/>
    <cellStyle name="Total 5 5" xfId="2466"/>
    <cellStyle name="Total 5 5 2" xfId="2467"/>
    <cellStyle name="Total 5 5 3" xfId="2468"/>
    <cellStyle name="Total 5 6" xfId="2469"/>
    <cellStyle name="Total 5 6 2" xfId="2470"/>
    <cellStyle name="Total 5 6 3" xfId="2471"/>
    <cellStyle name="Total 5 7" xfId="2472"/>
    <cellStyle name="Total 5 7 2" xfId="2473"/>
    <cellStyle name="Total 5 7 3" xfId="2474"/>
    <cellStyle name="Total 5 8" xfId="2475"/>
    <cellStyle name="Total 5 9" xfId="2476"/>
    <cellStyle name="Total 6" xfId="2477"/>
    <cellStyle name="Unprot" xfId="2478"/>
    <cellStyle name="Unprot$" xfId="2479"/>
    <cellStyle name="Unprot$ 2" xfId="2480"/>
    <cellStyle name="Unprotect" xfId="2481"/>
    <cellStyle name="Value" xfId="2482"/>
    <cellStyle name="Warning Text" xfId="44" builtinId="11" customBuiltin="1"/>
    <cellStyle name="Warning Text 2" xfId="2484"/>
    <cellStyle name="Warning Text 3" xfId="2483"/>
  </cellStyles>
  <dxfs count="8">
    <dxf>
      <fill>
        <patternFill>
          <bgColor indexed="10"/>
        </patternFill>
      </fill>
    </dxf>
    <dxf>
      <fill>
        <patternFill>
          <bgColor indexed="42"/>
        </patternFill>
      </fill>
    </dxf>
    <dxf>
      <fill>
        <patternFill>
          <bgColor indexed="22"/>
        </patternFill>
      </fill>
    </dxf>
    <dxf>
      <font>
        <b/>
        <i val="0"/>
        <strike val="0"/>
        <color rgb="FFFF0000"/>
      </font>
    </dxf>
    <dxf>
      <font>
        <b/>
        <i val="0"/>
        <strike val="0"/>
        <color rgb="FFFF0000"/>
      </font>
    </dxf>
    <dxf>
      <font>
        <b/>
        <i val="0"/>
        <strike val="0"/>
        <color rgb="FFFF0000"/>
      </font>
    </dxf>
    <dxf>
      <fill>
        <patternFill>
          <bgColor rgb="FFCCFFCC"/>
        </patternFill>
      </fill>
    </dxf>
    <dxf>
      <fill>
        <patternFill>
          <bgColor theme="0" tint="-0.34998626667073579"/>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2" Type="http://schemas.openxmlformats.org/officeDocument/2006/relationships/image" Target="cid:image003.jpg@01CCDA94.0A5E02D0"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cid:image003.jpg@01CCDA94.0A5E02D0"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cid:image003.jpg@01CCDA94.0A5E02D0" TargetMode="External"/><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cid:image003.jpg@01CCDA94.0A5E02D0" TargetMode="External"/><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7</xdr:col>
      <xdr:colOff>409575</xdr:colOff>
      <xdr:row>0</xdr:row>
      <xdr:rowOff>0</xdr:rowOff>
    </xdr:from>
    <xdr:to>
      <xdr:col>8</xdr:col>
      <xdr:colOff>438150</xdr:colOff>
      <xdr:row>1</xdr:row>
      <xdr:rowOff>95250</xdr:rowOff>
    </xdr:to>
    <xdr:pic>
      <xdr:nvPicPr>
        <xdr:cNvPr id="3148" name="Picture 2" descr="http://www.sempraidentity.com/sutbf/signatures/SDCN/jpg/sdcnc1pben.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8048625" y="0"/>
          <a:ext cx="876300" cy="3429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171450</xdr:colOff>
      <xdr:row>0</xdr:row>
      <xdr:rowOff>0</xdr:rowOff>
    </xdr:from>
    <xdr:to>
      <xdr:col>16</xdr:col>
      <xdr:colOff>208900</xdr:colOff>
      <xdr:row>1</xdr:row>
      <xdr:rowOff>95250</xdr:rowOff>
    </xdr:to>
    <xdr:pic>
      <xdr:nvPicPr>
        <xdr:cNvPr id="4312" name="Picture 5" descr="http://www.sempraidentity.com/sutbf/signatures/SDCN/jpg/sdcnc1pben.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12887325" y="0"/>
          <a:ext cx="876300" cy="3429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38100</xdr:colOff>
      <xdr:row>0</xdr:row>
      <xdr:rowOff>0</xdr:rowOff>
    </xdr:from>
    <xdr:to>
      <xdr:col>8</xdr:col>
      <xdr:colOff>123825</xdr:colOff>
      <xdr:row>1</xdr:row>
      <xdr:rowOff>38100</xdr:rowOff>
    </xdr:to>
    <xdr:pic>
      <xdr:nvPicPr>
        <xdr:cNvPr id="1092" name="Picture 2" descr="http://www.sempraidentity.com/sutbf/signatures/SDCN/jpg/sdcnc1pben.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4381500" y="0"/>
          <a:ext cx="733425" cy="2857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247650</xdr:colOff>
      <xdr:row>0</xdr:row>
      <xdr:rowOff>0</xdr:rowOff>
    </xdr:from>
    <xdr:to>
      <xdr:col>7</xdr:col>
      <xdr:colOff>371475</xdr:colOff>
      <xdr:row>0</xdr:row>
      <xdr:rowOff>247650</xdr:rowOff>
    </xdr:to>
    <xdr:pic>
      <xdr:nvPicPr>
        <xdr:cNvPr id="5185" name="Picture 2" descr="http://www.sempraidentity.com/sutbf/signatures/SDCN/jpg/sdcnc1pben.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4781550" y="0"/>
          <a:ext cx="742950" cy="2476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12</xdr:col>
      <xdr:colOff>76200</xdr:colOff>
      <xdr:row>28</xdr:row>
      <xdr:rowOff>38100</xdr:rowOff>
    </xdr:from>
    <xdr:to>
      <xdr:col>17</xdr:col>
      <xdr:colOff>9525</xdr:colOff>
      <xdr:row>36</xdr:row>
      <xdr:rowOff>28575</xdr:rowOff>
    </xdr:to>
    <xdr:sp macro="" textlink="">
      <xdr:nvSpPr>
        <xdr:cNvPr id="2" name="Text Box 6"/>
        <xdr:cNvSpPr txBox="1">
          <a:spLocks noChangeArrowheads="1"/>
        </xdr:cNvSpPr>
      </xdr:nvSpPr>
      <xdr:spPr bwMode="auto">
        <a:xfrm>
          <a:off x="7200900" y="10201275"/>
          <a:ext cx="1685925" cy="1743075"/>
        </a:xfrm>
        <a:prstGeom prst="rect">
          <a:avLst/>
        </a:prstGeom>
        <a:solidFill>
          <a:srgbClr val="FFCC99"/>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Garamond" panose="02020404030301010803" pitchFamily="18" charset="0"/>
            </a:rPr>
            <a:t>"Normalized Category" makes </a:t>
          </a:r>
          <a:r>
            <a:rPr lang="en-US" sz="1000" b="1" i="0" u="sng" strike="noStrike" baseline="0">
              <a:solidFill>
                <a:srgbClr val="000000"/>
              </a:solidFill>
              <a:latin typeface="Garamond" panose="02020404030301010803" pitchFamily="18" charset="0"/>
            </a:rPr>
            <a:t>each category</a:t>
          </a:r>
          <a:r>
            <a:rPr lang="en-US" sz="1000" b="1" i="0" u="none" strike="noStrike" baseline="0">
              <a:solidFill>
                <a:srgbClr val="000000"/>
              </a:solidFill>
              <a:latin typeface="Garamond" panose="02020404030301010803" pitchFamily="18" charset="0"/>
            </a:rPr>
            <a:t> the same range of values while incorporating the weighting </a:t>
          </a:r>
          <a:r>
            <a:rPr lang="en-US" sz="1000" b="1" i="0" u="sng" strike="noStrike" baseline="0">
              <a:solidFill>
                <a:srgbClr val="000000"/>
              </a:solidFill>
              <a:latin typeface="Garamond" panose="02020404030301010803" pitchFamily="18" charset="0"/>
            </a:rPr>
            <a:t>within each category</a:t>
          </a:r>
          <a:r>
            <a:rPr lang="en-US" sz="1000" b="1" i="0" u="none" strike="noStrike" baseline="0">
              <a:solidFill>
                <a:srgbClr val="000000"/>
              </a:solidFill>
              <a:latin typeface="Garamond" panose="02020404030301010803" pitchFamily="18" charset="0"/>
            </a:rPr>
            <a:t>.  Therefore, a normalized category score should be "100" if the project receives the maximum score (10) for each criteria, regardless of the criteria weighting (1 - 4).</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PALJJ/LOCALS~1/Temp/UOG%20SAMPLE%20Wind%20Project%20CALIB%20WITH%20EVAL%20MODEL%20RFO%2020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cpuc.ca.gov/Documents%20and%20Settings/SVN/Local%20Settings/Temporary%20Internet%20Files/OLK24/Technical%20Proposal%20Form%20N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aci-fs-06\esd\DropZone\Matt\8%20Amp%20Resources%20--%20Fish%20Lake\amp_Technical_Proposal_For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LADWP%20RE%20RFP%20Proposal%20Evaluation%20MASTER%20FIN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cpuc.ca.gov/Documents%20and%20Settings/oco47140/My%20Documents/PROJECTS/Nevada/2007%20RFP/Copy%20of%202007%20Bid%20Evaluation%20Book%201-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ec/DATA/2012%20RPS%20RFO/2012%20RPS%20RFO%20Summary%20Workshee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NYCJH/Local%20Settings/Temporary%20Internet%20Files/OLK49/Copy%20of%202008%20MPR%20Model%20E4214%20Final%20Public%20(30yr).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cpuc.ca.gov/NR/rdonlyres/7B9EE608-CE16-4EAB-BEDC-616F526214EE/0/Final_RPS_Project_Viability_Calculato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ZANITA THUMB RULES"/>
      <sheetName val="Inputs"/>
      <sheetName val="Cost Estimates"/>
      <sheetName val="Project Budget"/>
      <sheetName val="AFUDC"/>
      <sheetName val="Project Labor"/>
      <sheetName val="Land 1"/>
      <sheetName val="Total"/>
      <sheetName val="&gt;"/>
      <sheetName val="Land"/>
      <sheetName val="Wind Equipment"/>
      <sheetName val="Mobilization"/>
      <sheetName val="Interconnection"/>
      <sheetName val="Non-Labor Development"/>
      <sheetName val="&lt;"/>
      <sheetName val="Project Assumptions"/>
      <sheetName val="Valida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I1">
            <v>120</v>
          </cell>
          <cell r="J1">
            <v>0</v>
          </cell>
          <cell r="K1">
            <v>1</v>
          </cell>
          <cell r="L1">
            <v>2</v>
          </cell>
          <cell r="M1">
            <v>3</v>
          </cell>
          <cell r="N1">
            <v>4</v>
          </cell>
          <cell r="O1">
            <v>5</v>
          </cell>
          <cell r="P1">
            <v>6</v>
          </cell>
          <cell r="Q1">
            <v>7</v>
          </cell>
          <cell r="R1">
            <v>8</v>
          </cell>
          <cell r="S1">
            <v>9</v>
          </cell>
          <cell r="T1">
            <v>10</v>
          </cell>
          <cell r="U1">
            <v>11</v>
          </cell>
          <cell r="V1">
            <v>12</v>
          </cell>
          <cell r="W1">
            <v>13</v>
          </cell>
          <cell r="X1">
            <v>14</v>
          </cell>
          <cell r="Y1">
            <v>15</v>
          </cell>
          <cell r="Z1">
            <v>16</v>
          </cell>
          <cell r="AA1">
            <v>17</v>
          </cell>
          <cell r="AB1">
            <v>18</v>
          </cell>
          <cell r="AC1">
            <v>19</v>
          </cell>
          <cell r="AD1">
            <v>20</v>
          </cell>
          <cell r="AE1">
            <v>21</v>
          </cell>
          <cell r="AF1">
            <v>22</v>
          </cell>
          <cell r="AG1">
            <v>23</v>
          </cell>
          <cell r="AH1">
            <v>24</v>
          </cell>
          <cell r="AI1">
            <v>25</v>
          </cell>
          <cell r="AJ1">
            <v>26</v>
          </cell>
          <cell r="AK1">
            <v>27</v>
          </cell>
          <cell r="AL1">
            <v>28</v>
          </cell>
          <cell r="AM1">
            <v>29</v>
          </cell>
          <cell r="AN1">
            <v>30</v>
          </cell>
          <cell r="AO1">
            <v>31</v>
          </cell>
          <cell r="AP1">
            <v>32</v>
          </cell>
          <cell r="AQ1">
            <v>33</v>
          </cell>
          <cell r="AR1">
            <v>34</v>
          </cell>
          <cell r="AS1">
            <v>35</v>
          </cell>
          <cell r="AT1">
            <v>36</v>
          </cell>
          <cell r="AU1">
            <v>37</v>
          </cell>
          <cell r="AV1">
            <v>38</v>
          </cell>
          <cell r="AW1">
            <v>39</v>
          </cell>
          <cell r="AX1">
            <v>40</v>
          </cell>
          <cell r="AY1">
            <v>41</v>
          </cell>
          <cell r="AZ1">
            <v>42</v>
          </cell>
          <cell r="BA1">
            <v>43</v>
          </cell>
          <cell r="BB1">
            <v>44</v>
          </cell>
          <cell r="BC1">
            <v>45</v>
          </cell>
          <cell r="BD1">
            <v>46</v>
          </cell>
          <cell r="BE1">
            <v>47</v>
          </cell>
          <cell r="BF1">
            <v>48</v>
          </cell>
          <cell r="BG1">
            <v>49</v>
          </cell>
          <cell r="BH1">
            <v>50</v>
          </cell>
          <cell r="BI1">
            <v>51</v>
          </cell>
          <cell r="BJ1">
            <v>52</v>
          </cell>
          <cell r="BK1">
            <v>53</v>
          </cell>
          <cell r="BL1">
            <v>54</v>
          </cell>
          <cell r="BM1">
            <v>55</v>
          </cell>
          <cell r="BN1">
            <v>56</v>
          </cell>
          <cell r="BO1">
            <v>57</v>
          </cell>
          <cell r="BP1">
            <v>58</v>
          </cell>
          <cell r="BQ1">
            <v>59</v>
          </cell>
          <cell r="BR1">
            <v>60</v>
          </cell>
          <cell r="BS1">
            <v>61</v>
          </cell>
          <cell r="BT1">
            <v>62</v>
          </cell>
          <cell r="BU1">
            <v>63</v>
          </cell>
          <cell r="BV1">
            <v>64</v>
          </cell>
          <cell r="BW1">
            <v>65</v>
          </cell>
          <cell r="BX1">
            <v>66</v>
          </cell>
          <cell r="BY1">
            <v>67</v>
          </cell>
          <cell r="BZ1">
            <v>68</v>
          </cell>
          <cell r="CA1">
            <v>69</v>
          </cell>
          <cell r="CB1">
            <v>70</v>
          </cell>
          <cell r="CC1">
            <v>71</v>
          </cell>
          <cell r="CD1">
            <v>72</v>
          </cell>
          <cell r="CE1">
            <v>73</v>
          </cell>
          <cell r="CF1">
            <v>74</v>
          </cell>
          <cell r="CG1">
            <v>75</v>
          </cell>
          <cell r="CH1">
            <v>76</v>
          </cell>
          <cell r="CI1">
            <v>77</v>
          </cell>
          <cell r="CJ1">
            <v>78</v>
          </cell>
          <cell r="CK1">
            <v>79</v>
          </cell>
          <cell r="CL1">
            <v>80</v>
          </cell>
          <cell r="CM1">
            <v>81</v>
          </cell>
          <cell r="CN1">
            <v>82</v>
          </cell>
          <cell r="CO1">
            <v>83</v>
          </cell>
          <cell r="CP1">
            <v>84</v>
          </cell>
          <cell r="CQ1">
            <v>85</v>
          </cell>
          <cell r="CR1">
            <v>86</v>
          </cell>
          <cell r="CS1">
            <v>87</v>
          </cell>
          <cell r="CT1">
            <v>88</v>
          </cell>
          <cell r="CU1">
            <v>89</v>
          </cell>
          <cell r="CV1">
            <v>90</v>
          </cell>
          <cell r="CW1">
            <v>91</v>
          </cell>
          <cell r="CX1">
            <v>92</v>
          </cell>
          <cell r="CY1">
            <v>93</v>
          </cell>
          <cell r="CZ1">
            <v>94</v>
          </cell>
          <cell r="DA1">
            <v>95</v>
          </cell>
          <cell r="DB1">
            <v>96</v>
          </cell>
          <cell r="DC1">
            <v>97</v>
          </cell>
          <cell r="DD1">
            <v>98</v>
          </cell>
          <cell r="DE1">
            <v>99</v>
          </cell>
          <cell r="DF1">
            <v>100</v>
          </cell>
          <cell r="DG1">
            <v>101</v>
          </cell>
          <cell r="DH1">
            <v>102</v>
          </cell>
          <cell r="DI1">
            <v>103</v>
          </cell>
          <cell r="DJ1">
            <v>104</v>
          </cell>
          <cell r="DK1">
            <v>105</v>
          </cell>
          <cell r="DL1">
            <v>106</v>
          </cell>
          <cell r="DM1">
            <v>107</v>
          </cell>
          <cell r="DN1">
            <v>108</v>
          </cell>
          <cell r="DO1">
            <v>109</v>
          </cell>
          <cell r="DP1">
            <v>110</v>
          </cell>
          <cell r="DQ1">
            <v>111</v>
          </cell>
          <cell r="DR1">
            <v>112</v>
          </cell>
          <cell r="DS1">
            <v>113</v>
          </cell>
          <cell r="DT1">
            <v>114</v>
          </cell>
          <cell r="DU1">
            <v>115</v>
          </cell>
          <cell r="DV1">
            <v>116</v>
          </cell>
          <cell r="DW1">
            <v>117</v>
          </cell>
          <cell r="DX1">
            <v>118</v>
          </cell>
          <cell r="DY1">
            <v>119</v>
          </cell>
          <cell r="DZ1">
            <v>120</v>
          </cell>
        </row>
        <row r="2">
          <cell r="EB2" t="str">
            <v>SCG</v>
          </cell>
          <cell r="EC2" t="b">
            <v>1</v>
          </cell>
          <cell r="ED2" t="str">
            <v>Non-Valued Inventory</v>
          </cell>
        </row>
        <row r="3">
          <cell r="EB3" t="str">
            <v>SDGE</v>
          </cell>
          <cell r="EC3" t="b">
            <v>0</v>
          </cell>
          <cell r="ED3" t="str">
            <v>Software Projects under SOP98</v>
          </cell>
        </row>
        <row r="4">
          <cell r="ED4" t="str">
            <v>All other Capital</v>
          </cell>
        </row>
        <row r="11">
          <cell r="J11">
            <v>25</v>
          </cell>
        </row>
        <row r="13">
          <cell r="J13">
            <v>39814</v>
          </cell>
        </row>
        <row r="14">
          <cell r="J14">
            <v>1</v>
          </cell>
        </row>
      </sheetData>
      <sheetData sheetId="16">
        <row r="1">
          <cell r="B1" t="str">
            <v>SDGEGas</v>
          </cell>
          <cell r="C1" t="str">
            <v>SDGEElectric</v>
          </cell>
          <cell r="D1" t="str">
            <v>SCGGas</v>
          </cell>
          <cell r="E1" t="str">
            <v>SDGECommon</v>
          </cell>
          <cell r="H1" t="str">
            <v>SDGECommonCommon Plant</v>
          </cell>
          <cell r="I1" t="str">
            <v>SDGEGasTransmission Plant</v>
          </cell>
          <cell r="J1" t="str">
            <v>SDGEGasDistribution Plant</v>
          </cell>
          <cell r="K1" t="str">
            <v>SDGEGasGeneral Plant</v>
          </cell>
          <cell r="L1" t="str">
            <v>SDGEElectricSteam Production Plant</v>
          </cell>
          <cell r="M1" t="str">
            <v>SDGEElectricNuclear Production Plant</v>
          </cell>
          <cell r="N1" t="str">
            <v>SDGEElectricOther Production Plant</v>
          </cell>
          <cell r="O1" t="str">
            <v>SDGEElectricTransmission Plant</v>
          </cell>
          <cell r="P1" t="str">
            <v>SDGEElectricDistribution Plant</v>
          </cell>
          <cell r="Q1" t="str">
            <v>SDGEElectricGeneral Plant</v>
          </cell>
          <cell r="R1" t="str">
            <v>SCGGasUnderground Storage</v>
          </cell>
          <cell r="S1" t="str">
            <v>SCGGasTransmission Plant</v>
          </cell>
          <cell r="T1" t="str">
            <v>SCGGasDistribution Plant</v>
          </cell>
          <cell r="U1" t="str">
            <v>SCGGasGeneral Plant</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echnical Proposal Form"/>
      <sheetName val="Lookup Tables"/>
    </sheetNames>
    <sheetDataSet>
      <sheetData sheetId="0" refreshError="1"/>
      <sheetData sheetId="1" refreshError="1"/>
      <sheetData sheetId="2">
        <row r="2">
          <cell r="B2" t="str">
            <v>&lt;select one&gt;</v>
          </cell>
        </row>
        <row r="3">
          <cell r="B3" t="str">
            <v>Biomass</v>
          </cell>
        </row>
        <row r="4">
          <cell r="B4" t="str">
            <v>Biodiesel</v>
          </cell>
        </row>
        <row r="5">
          <cell r="B5" t="str">
            <v>Digester gas</v>
          </cell>
        </row>
        <row r="6">
          <cell r="B6" t="str">
            <v>Landfill gas</v>
          </cell>
        </row>
        <row r="7">
          <cell r="B7" t="str">
            <v>Geothermal</v>
          </cell>
        </row>
        <row r="8">
          <cell r="B8" t="str">
            <v>Municipal solid waste</v>
          </cell>
        </row>
        <row r="9">
          <cell r="B9" t="str">
            <v>Small hydroelectric (30 megawatts or less)</v>
          </cell>
        </row>
        <row r="10">
          <cell r="B10" t="str">
            <v>Wind</v>
          </cell>
        </row>
        <row r="11">
          <cell r="B11" t="str">
            <v>Solar Thermal</v>
          </cell>
        </row>
        <row r="12">
          <cell r="B12" t="str">
            <v>Solar Photovoltaic</v>
          </cell>
        </row>
        <row r="13">
          <cell r="B13" t="str">
            <v>Other renewables</v>
          </cell>
        </row>
        <row r="16">
          <cell r="B16" t="str">
            <v>wet</v>
          </cell>
        </row>
        <row r="17">
          <cell r="B17" t="str">
            <v>dry</v>
          </cell>
        </row>
        <row r="19">
          <cell r="B19" t="str">
            <v>Under 20 MW (SGIA)</v>
          </cell>
        </row>
        <row r="20">
          <cell r="B20" t="str">
            <v>No Interconnection Status</v>
          </cell>
        </row>
        <row r="21">
          <cell r="B21" t="str">
            <v>Interconnection Request Submitted</v>
          </cell>
        </row>
        <row r="22">
          <cell r="B22" t="str">
            <v>Assigned Queue Position</v>
          </cell>
        </row>
        <row r="23">
          <cell r="B23" t="str">
            <v>Feasibility Study Completed</v>
          </cell>
        </row>
        <row r="24">
          <cell r="B24" t="str">
            <v>System Impact Study Completed</v>
          </cell>
        </row>
        <row r="25">
          <cell r="B25" t="str">
            <v>Facilities Study Completed</v>
          </cell>
        </row>
        <row r="26">
          <cell r="B26" t="str">
            <v>Executed Interconnection Agreement</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Lookup Tables"/>
    </sheetNames>
    <sheetDataSet>
      <sheetData sheetId="0" refreshError="1"/>
      <sheetData sheetId="1">
        <row r="2">
          <cell r="B2" t="str">
            <v>&lt;select one&gt;</v>
          </cell>
        </row>
        <row r="3">
          <cell r="B3" t="str">
            <v>Biomass</v>
          </cell>
        </row>
        <row r="4">
          <cell r="B4" t="str">
            <v>Biodiesel</v>
          </cell>
        </row>
        <row r="5">
          <cell r="B5" t="str">
            <v>Digester gas</v>
          </cell>
        </row>
        <row r="6">
          <cell r="B6" t="str">
            <v>Landfill gas</v>
          </cell>
        </row>
        <row r="7">
          <cell r="B7" t="str">
            <v>Geothermal</v>
          </cell>
        </row>
        <row r="8">
          <cell r="B8" t="str">
            <v>Municipal solid waste</v>
          </cell>
        </row>
        <row r="9">
          <cell r="B9" t="str">
            <v>Small hydroelectric (30 megawatts or less)</v>
          </cell>
        </row>
        <row r="10">
          <cell r="B10" t="str">
            <v>Wind</v>
          </cell>
        </row>
        <row r="11">
          <cell r="B11" t="str">
            <v>Other renewables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 Information"/>
      <sheetName val="Summary Data"/>
      <sheetName val="Rank List Subsidy"/>
      <sheetName val="Rank List No Subsidy"/>
      <sheetName val="Assumptions &amp; Varaibles"/>
      <sheetName val="Evaluation Guidelines"/>
      <sheetName val="Rank Chart Subsidy"/>
      <sheetName val="Rank Chart No Subsidy"/>
      <sheetName val="Levelized Cost Chart Subsidy"/>
      <sheetName val="Levelized Cost Chart No Subsidy"/>
      <sheetName val="Cost Premium Chart Subsidy"/>
      <sheetName val="Cost Premium Chart No Subsidy"/>
      <sheetName val="Econ vs T&amp;C Subsidy"/>
      <sheetName val="Screening Results Summary"/>
      <sheetName val="Proposal Option Data"/>
      <sheetName val="Supply Curves"/>
      <sheetName val="Lookup Tables"/>
      <sheetName val="Summary"/>
      <sheetName val="Missing Bid Forms"/>
      <sheetName val="Econ vs T&amp;C No subsidy"/>
      <sheetName val="1"/>
      <sheetName val="2"/>
      <sheetName val="3"/>
      <sheetName val="4"/>
      <sheetName val="5.1"/>
      <sheetName val="5.2"/>
      <sheetName val="6.A"/>
      <sheetName val="6.B"/>
      <sheetName val="7.1"/>
      <sheetName val="7.2"/>
      <sheetName val="7.3"/>
      <sheetName val="7.4"/>
      <sheetName val="8.A"/>
      <sheetName val="8.B"/>
      <sheetName val="9.A"/>
      <sheetName val="9.B"/>
      <sheetName val="10"/>
      <sheetName val="11.A"/>
      <sheetName val="11.B"/>
      <sheetName val="12.1"/>
      <sheetName val="12.2"/>
      <sheetName val="12.3"/>
      <sheetName val="12.4.A"/>
      <sheetName val="12.4.B"/>
      <sheetName val="13"/>
      <sheetName val="14.A"/>
      <sheetName val="14.B"/>
      <sheetName val="14.C"/>
      <sheetName val="15"/>
      <sheetName val="16"/>
      <sheetName val="17"/>
      <sheetName val="18"/>
      <sheetName val="19"/>
      <sheetName val="20.A"/>
      <sheetName val="20.B"/>
      <sheetName val="21"/>
      <sheetName val="22"/>
      <sheetName val="23"/>
      <sheetName val="24.1"/>
      <sheetName val="24.2"/>
      <sheetName val="24.3"/>
      <sheetName val="25"/>
      <sheetName val="26.A"/>
      <sheetName val="26.B"/>
      <sheetName val="27.1"/>
      <sheetName val="27.2.A"/>
      <sheetName val="27.2.B"/>
      <sheetName val="27.3.A"/>
      <sheetName val="27.3.B"/>
      <sheetName val="27.3.C"/>
      <sheetName val="27.3.D"/>
      <sheetName val="28.1"/>
      <sheetName val="28.2"/>
      <sheetName val="28.3"/>
      <sheetName val="28.4"/>
      <sheetName val="29"/>
      <sheetName val="30"/>
      <sheetName val="31"/>
      <sheetName val="32"/>
      <sheetName val="33"/>
      <sheetName val="34.1.A"/>
      <sheetName val="34.1.B"/>
      <sheetName val="34.1.C"/>
      <sheetName val="34.1.D"/>
      <sheetName val="34.2.A"/>
      <sheetName val="34.2.B"/>
      <sheetName val="35.A"/>
      <sheetName val="35.B"/>
      <sheetName val="36.A"/>
      <sheetName val="36.B"/>
      <sheetName val="36.C"/>
      <sheetName val="37.A"/>
      <sheetName val="37.B"/>
      <sheetName val="38"/>
      <sheetName val="39.1.A"/>
      <sheetName val="39.1.B"/>
      <sheetName val="39.2"/>
      <sheetName val="40"/>
    </sheetNames>
    <sheetDataSet>
      <sheetData sheetId="0" refreshError="1"/>
      <sheetData sheetId="1" refreshError="1"/>
      <sheetData sheetId="2" refreshError="1"/>
      <sheetData sheetId="3" refreshError="1"/>
      <sheetData sheetId="4" refreshError="1">
        <row r="48">
          <cell r="C48">
            <v>2.5000000000000001E-2</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ummary"/>
      <sheetName val="assignments"/>
      <sheetName val="summary table"/>
      <sheetName val="1.1"/>
      <sheetName val="1.2"/>
      <sheetName val="2"/>
      <sheetName val="3"/>
      <sheetName val="4"/>
      <sheetName val="5"/>
      <sheetName val="6.1"/>
      <sheetName val="6.2"/>
      <sheetName val="7"/>
      <sheetName val="8"/>
      <sheetName val="9"/>
      <sheetName val="10"/>
      <sheetName val="11"/>
      <sheetName val="12"/>
      <sheetName val="13.1"/>
      <sheetName val="13.2"/>
      <sheetName val="14"/>
      <sheetName val="15"/>
      <sheetName val="16"/>
      <sheetName val="17"/>
      <sheetName val="18"/>
      <sheetName val="19"/>
      <sheetName val="20"/>
      <sheetName val="21"/>
      <sheetName val="22.2"/>
      <sheetName val="22.1.old"/>
      <sheetName val="gone"/>
      <sheetName val="22.2.old"/>
      <sheetName val="23.old"/>
      <sheetName val="23"/>
      <sheetName val="24.1"/>
      <sheetName val="24.2"/>
      <sheetName val="25"/>
      <sheetName val="26"/>
      <sheetName val="27"/>
      <sheetName val="28"/>
      <sheetName val="Blank Evaluation Form"/>
      <sheetName val="Scoring Guidelines"/>
      <sheetName val="Criteria Weights"/>
      <sheetName val="Assumptions &amp; Varai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362">
          <cell r="B362" t="str">
            <v>Pass</v>
          </cell>
        </row>
        <row r="363">
          <cell r="B363" t="str">
            <v>Fail</v>
          </cell>
        </row>
        <row r="365">
          <cell r="B365" t="str">
            <v>High</v>
          </cell>
        </row>
        <row r="366">
          <cell r="B366" t="str">
            <v>Medium</v>
          </cell>
        </row>
        <row r="367">
          <cell r="B367" t="str">
            <v>Low</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Data"/>
      <sheetName val="Shortlist Data"/>
      <sheetName val="Summary"/>
      <sheetName val="Total Net Short"/>
      <sheetName val="Comparison"/>
      <sheetName val="Snapshot"/>
      <sheetName val="Dropdown"/>
      <sheetName val="Sheet1"/>
      <sheetName val="Sheet2"/>
    </sheetNames>
    <sheetDataSet>
      <sheetData sheetId="0"/>
      <sheetData sheetId="1" refreshError="1"/>
      <sheetData sheetId="2" refreshError="1"/>
      <sheetData sheetId="3" refreshError="1"/>
      <sheetData sheetId="4" refreshError="1"/>
      <sheetData sheetId="5" refreshError="1"/>
      <sheetData sheetId="6">
        <row r="5">
          <cell r="N5" t="str">
            <v>No application filed</v>
          </cell>
        </row>
        <row r="6">
          <cell r="N6" t="str">
            <v>Application filed</v>
          </cell>
        </row>
        <row r="7">
          <cell r="N7" t="str">
            <v>Application filed and approved for Cluster IV study</v>
          </cell>
        </row>
        <row r="8">
          <cell r="N8" t="str">
            <v>SIS or Phase I study in hand</v>
          </cell>
        </row>
        <row r="9">
          <cell r="N9" t="str">
            <v>Facilities or Phase II study in hand</v>
          </cell>
        </row>
        <row r="10">
          <cell r="N10" t="str">
            <v>Interconnection agreement signed</v>
          </cell>
        </row>
        <row r="11">
          <cell r="N11" t="str">
            <v>Interconnection agreement signed and filed with FERC</v>
          </cell>
        </row>
        <row r="12">
          <cell r="N12" t="str">
            <v>Interconnection construction in progress</v>
          </cell>
        </row>
        <row r="13">
          <cell r="N13" t="str">
            <v>Interconnection construction complete</v>
          </cell>
        </row>
      </sheetData>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MPR_Matrix"/>
      <sheetName val="CF_Inputs"/>
      <sheetName val="Fixed_Comp"/>
      <sheetName val="Var_Comp"/>
      <sheetName val="Install_Cap"/>
      <sheetName val="Heat_Rate"/>
      <sheetName val="Cost_Cap"/>
      <sheetName val="CF_Data Set"/>
      <sheetName val="Non-Gas Appendix"/>
      <sheetName val="Description of CF Calculation"/>
      <sheetName val="Gas &amp; Basis Forecasts"/>
      <sheetName val="CA_Gas_Forecast"/>
      <sheetName val="NYMEX_Futures"/>
      <sheetName val="CA_Basis_Adj"/>
      <sheetName val="Delivery_Tar"/>
      <sheetName val="Gas Appendix"/>
    </sheetNames>
    <sheetDataSet>
      <sheetData sheetId="0"/>
      <sheetData sheetId="1"/>
      <sheetData sheetId="2">
        <row r="4">
          <cell r="E4">
            <v>2008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alculator"/>
      <sheetName val="Criteria_Scoring Guidelines"/>
    </sheetNames>
    <sheetDataSet>
      <sheetData sheetId="0">
        <row r="2">
          <cell r="L2" t="str">
            <v>Version 2.0</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198"/>
  <sheetViews>
    <sheetView showGridLines="0" topLeftCell="C1" zoomScaleNormal="100" workbookViewId="0">
      <selection activeCell="L20" sqref="L20"/>
    </sheetView>
  </sheetViews>
  <sheetFormatPr defaultColWidth="9.140625" defaultRowHeight="12.75"/>
  <cols>
    <col min="1" max="1" width="12.7109375" style="6" customWidth="1"/>
    <col min="2" max="2" width="19.28515625" style="6" customWidth="1"/>
    <col min="3" max="3" width="31.7109375" style="6" customWidth="1"/>
    <col min="4" max="16" width="12.7109375" style="6" customWidth="1"/>
    <col min="17" max="16384" width="9.140625" style="6"/>
  </cols>
  <sheetData>
    <row r="1" spans="1:16" ht="19.5">
      <c r="A1" s="1" t="s">
        <v>35</v>
      </c>
      <c r="B1" s="2"/>
      <c r="C1" s="2"/>
      <c r="D1" s="2"/>
      <c r="E1" s="2"/>
      <c r="F1" s="2"/>
      <c r="G1" s="2"/>
      <c r="H1" s="2"/>
      <c r="I1" s="2"/>
      <c r="J1" s="2"/>
      <c r="K1" s="2"/>
      <c r="L1" s="3"/>
      <c r="M1" s="2"/>
      <c r="N1" s="4"/>
      <c r="O1" s="3"/>
      <c r="P1" s="5" t="s">
        <v>254</v>
      </c>
    </row>
    <row r="2" spans="1:16" ht="15.75">
      <c r="A2" s="7"/>
      <c r="B2" s="8"/>
      <c r="C2" s="8"/>
      <c r="D2" s="8"/>
      <c r="E2" s="8"/>
      <c r="F2" s="8"/>
      <c r="G2" s="8"/>
      <c r="H2" s="8"/>
      <c r="I2" s="8"/>
      <c r="J2" s="8"/>
      <c r="K2" s="8"/>
      <c r="L2" s="9"/>
      <c r="M2" s="9"/>
      <c r="N2" s="9"/>
      <c r="O2" s="9"/>
      <c r="P2" s="10" t="s">
        <v>1</v>
      </c>
    </row>
    <row r="3" spans="1:16" ht="15.75">
      <c r="A3" s="53"/>
      <c r="B3" s="54"/>
      <c r="C3" s="54"/>
      <c r="D3" s="54"/>
      <c r="E3" s="54"/>
      <c r="F3" s="54"/>
      <c r="G3" s="54"/>
      <c r="H3" s="54"/>
      <c r="I3" s="54"/>
      <c r="J3" s="54"/>
      <c r="K3" s="54"/>
      <c r="L3" s="15"/>
      <c r="M3" s="15"/>
      <c r="N3" s="15"/>
      <c r="O3" s="15"/>
      <c r="P3" s="55"/>
    </row>
    <row r="4" spans="1:16">
      <c r="H4" s="15"/>
    </row>
    <row r="5" spans="1:16" ht="15.75">
      <c r="A5" s="56"/>
      <c r="B5" s="56"/>
      <c r="C5" s="56"/>
      <c r="D5" s="378" t="s">
        <v>36</v>
      </c>
      <c r="E5" s="378"/>
      <c r="F5" s="378"/>
      <c r="G5" s="378"/>
      <c r="H5" s="15"/>
      <c r="I5" s="56"/>
      <c r="J5" s="56"/>
      <c r="K5" s="378" t="s">
        <v>37</v>
      </c>
      <c r="L5" s="378"/>
      <c r="M5" s="378"/>
      <c r="N5" s="378"/>
      <c r="O5" s="378"/>
      <c r="P5" s="378"/>
    </row>
    <row r="6" spans="1:16" ht="15.75">
      <c r="B6" s="53"/>
      <c r="C6" s="57" t="s">
        <v>38</v>
      </c>
      <c r="D6" s="382"/>
      <c r="E6" s="382"/>
      <c r="F6" s="382"/>
      <c r="G6" s="382"/>
      <c r="H6" s="15"/>
      <c r="K6" s="379" t="s">
        <v>39</v>
      </c>
      <c r="L6" s="379"/>
      <c r="M6" s="379"/>
      <c r="N6" s="379" t="s">
        <v>40</v>
      </c>
      <c r="O6" s="379"/>
      <c r="P6" s="379"/>
    </row>
    <row r="7" spans="1:16" ht="15.75">
      <c r="B7" s="53"/>
      <c r="C7" s="57" t="s">
        <v>41</v>
      </c>
      <c r="D7" s="377"/>
      <c r="E7" s="384"/>
      <c r="F7" s="384"/>
      <c r="G7" s="384"/>
      <c r="H7" s="15"/>
      <c r="J7" s="57" t="s">
        <v>42</v>
      </c>
      <c r="K7" s="382"/>
      <c r="L7" s="382"/>
      <c r="M7" s="383"/>
      <c r="N7" s="380"/>
      <c r="O7" s="381"/>
      <c r="P7" s="381"/>
    </row>
    <row r="8" spans="1:16" ht="15.75">
      <c r="B8" s="53"/>
      <c r="C8" s="57" t="s">
        <v>43</v>
      </c>
      <c r="D8" s="377"/>
      <c r="E8" s="384"/>
      <c r="F8" s="384"/>
      <c r="G8" s="384"/>
      <c r="H8" s="15"/>
      <c r="J8" s="57" t="s">
        <v>44</v>
      </c>
      <c r="K8" s="377"/>
      <c r="L8" s="384"/>
      <c r="M8" s="385"/>
      <c r="N8" s="376"/>
      <c r="O8" s="377"/>
      <c r="P8" s="377"/>
    </row>
    <row r="9" spans="1:16" ht="15.75">
      <c r="B9" s="53"/>
      <c r="C9" s="57"/>
      <c r="D9" s="377"/>
      <c r="E9" s="384"/>
      <c r="F9" s="384"/>
      <c r="G9" s="384"/>
      <c r="H9" s="15"/>
      <c r="J9" s="57" t="s">
        <v>45</v>
      </c>
      <c r="K9" s="377"/>
      <c r="L9" s="377"/>
      <c r="M9" s="390"/>
      <c r="N9" s="376"/>
      <c r="O9" s="384"/>
      <c r="P9" s="384"/>
    </row>
    <row r="10" spans="1:16" ht="15.75">
      <c r="B10" s="53"/>
      <c r="C10" s="57" t="s">
        <v>256</v>
      </c>
      <c r="D10" s="377"/>
      <c r="E10" s="384"/>
      <c r="F10" s="384"/>
      <c r="G10" s="384"/>
      <c r="H10" s="15"/>
      <c r="J10" s="57" t="s">
        <v>46</v>
      </c>
      <c r="K10" s="377"/>
      <c r="L10" s="384"/>
      <c r="M10" s="385"/>
      <c r="N10" s="376"/>
      <c r="O10" s="384"/>
      <c r="P10" s="384"/>
    </row>
    <row r="11" spans="1:16" ht="15.75">
      <c r="B11" s="53"/>
      <c r="C11" s="55" t="s">
        <v>257</v>
      </c>
      <c r="D11" s="377"/>
      <c r="E11" s="384"/>
      <c r="F11" s="384"/>
      <c r="G11" s="384"/>
      <c r="H11" s="15"/>
      <c r="J11" s="57" t="s">
        <v>47</v>
      </c>
      <c r="K11" s="377"/>
      <c r="L11" s="384"/>
      <c r="M11" s="385"/>
      <c r="N11" s="376"/>
      <c r="O11" s="384"/>
      <c r="P11" s="384"/>
    </row>
    <row r="13" spans="1:16" ht="21" customHeight="1">
      <c r="H13" s="15"/>
      <c r="J13" s="388" t="s">
        <v>206</v>
      </c>
      <c r="K13" s="388"/>
      <c r="L13" s="388"/>
      <c r="M13" s="388"/>
      <c r="N13" s="388"/>
      <c r="O13" s="389"/>
      <c r="P13" s="386"/>
    </row>
    <row r="14" spans="1:16" ht="15.75" customHeight="1">
      <c r="B14" s="53"/>
      <c r="C14" s="57" t="s">
        <v>48</v>
      </c>
      <c r="D14" s="375"/>
      <c r="E14" s="375"/>
      <c r="F14" s="375"/>
      <c r="G14" s="375"/>
      <c r="H14" s="15"/>
      <c r="J14" s="388"/>
      <c r="K14" s="388"/>
      <c r="L14" s="388"/>
      <c r="M14" s="388"/>
      <c r="N14" s="388"/>
      <c r="O14" s="389"/>
      <c r="P14" s="387"/>
    </row>
    <row r="15" spans="1:16" ht="15">
      <c r="B15" s="15"/>
      <c r="D15" s="59"/>
      <c r="F15" s="59"/>
      <c r="H15" s="15"/>
    </row>
    <row r="16" spans="1:16" ht="15.75">
      <c r="A16" s="53"/>
      <c r="B16" s="15"/>
      <c r="H16" s="15"/>
    </row>
    <row r="17" spans="1:13" ht="15.75">
      <c r="A17" s="53"/>
      <c r="B17" s="15"/>
      <c r="C17" s="57" t="s">
        <v>49</v>
      </c>
      <c r="D17" s="375"/>
      <c r="E17" s="375"/>
      <c r="F17" s="15"/>
      <c r="G17" s="15"/>
      <c r="H17" s="54"/>
    </row>
    <row r="18" spans="1:13" ht="15.75">
      <c r="B18" s="15"/>
      <c r="C18" s="55"/>
      <c r="D18" s="171"/>
      <c r="E18" s="15"/>
      <c r="F18" s="15"/>
      <c r="G18" s="15"/>
      <c r="H18" s="54"/>
      <c r="I18" s="54"/>
    </row>
    <row r="19" spans="1:13" ht="15.75" customHeight="1">
      <c r="B19" s="15"/>
      <c r="C19" s="57" t="s">
        <v>86</v>
      </c>
      <c r="D19" s="391" t="s">
        <v>203</v>
      </c>
      <c r="E19" s="391"/>
      <c r="F19" s="391"/>
      <c r="G19" s="15"/>
      <c r="H19" s="28"/>
    </row>
    <row r="20" spans="1:13" ht="15.75">
      <c r="C20" s="57" t="s">
        <v>50</v>
      </c>
      <c r="D20" s="377"/>
      <c r="E20" s="377"/>
      <c r="F20" s="377"/>
      <c r="G20" s="15"/>
      <c r="H20" s="245"/>
      <c r="I20" s="15"/>
      <c r="J20"/>
      <c r="K20"/>
      <c r="L20"/>
      <c r="M20"/>
    </row>
    <row r="21" spans="1:13" ht="15.75" customHeight="1">
      <c r="A21" s="15"/>
      <c r="C21" s="57" t="s">
        <v>52</v>
      </c>
      <c r="D21" s="377"/>
      <c r="E21" s="377"/>
      <c r="F21" s="377"/>
      <c r="G21" s="15"/>
      <c r="H21" s="15"/>
      <c r="I21" s="15"/>
      <c r="J21"/>
      <c r="K21"/>
    </row>
    <row r="22" spans="1:13" ht="15.75" customHeight="1">
      <c r="A22" s="15"/>
      <c r="C22" s="57" t="s">
        <v>54</v>
      </c>
      <c r="D22" s="382"/>
      <c r="E22" s="382"/>
      <c r="F22" s="382"/>
      <c r="G22" s="382"/>
      <c r="H22" s="382"/>
      <c r="I22" s="55"/>
      <c r="J22"/>
      <c r="K22"/>
    </row>
    <row r="23" spans="1:13" ht="15.75">
      <c r="A23" s="15"/>
      <c r="C23" s="57" t="s">
        <v>210</v>
      </c>
      <c r="D23" s="377"/>
      <c r="E23" s="377"/>
      <c r="F23" s="377"/>
      <c r="G23" s="377"/>
      <c r="H23" s="377"/>
      <c r="J23"/>
      <c r="K23"/>
    </row>
    <row r="24" spans="1:13" ht="15.75">
      <c r="A24" s="15"/>
      <c r="C24" s="57" t="s">
        <v>211</v>
      </c>
      <c r="D24" s="200"/>
      <c r="E24" s="200"/>
      <c r="F24" s="200"/>
      <c r="G24" s="200"/>
      <c r="H24" s="200"/>
      <c r="J24"/>
      <c r="K24"/>
    </row>
    <row r="25" spans="1:13" ht="15.75">
      <c r="A25" s="15"/>
      <c r="C25" s="57" t="s">
        <v>258</v>
      </c>
      <c r="D25" s="393"/>
      <c r="E25" s="393"/>
      <c r="F25" s="393"/>
      <c r="G25" s="393"/>
      <c r="H25" s="393"/>
      <c r="J25"/>
      <c r="K25"/>
    </row>
    <row r="26" spans="1:13" ht="15.75">
      <c r="A26" s="15"/>
      <c r="C26" s="57" t="s">
        <v>228</v>
      </c>
      <c r="D26" s="392"/>
      <c r="E26" s="392"/>
      <c r="F26" s="392"/>
      <c r="G26" s="392"/>
      <c r="H26" s="392"/>
      <c r="J26"/>
      <c r="K26"/>
      <c r="L26"/>
      <c r="M26"/>
    </row>
    <row r="27" spans="1:13" ht="16.5" customHeight="1">
      <c r="A27" s="15"/>
      <c r="C27" s="256" t="s">
        <v>255</v>
      </c>
      <c r="D27" s="224"/>
      <c r="E27" s="15"/>
      <c r="F27" s="15"/>
      <c r="G27" s="15"/>
      <c r="H27" s="15"/>
      <c r="J27"/>
      <c r="K27"/>
      <c r="L27"/>
      <c r="M27"/>
    </row>
    <row r="28" spans="1:13" ht="15.75">
      <c r="A28" s="15"/>
      <c r="C28" s="57" t="s">
        <v>201</v>
      </c>
      <c r="D28" s="392"/>
      <c r="E28" s="392"/>
      <c r="F28" s="392"/>
      <c r="G28" s="392"/>
      <c r="H28" s="392"/>
    </row>
    <row r="29" spans="1:13" ht="15.75">
      <c r="A29" s="15"/>
      <c r="C29" s="57" t="s">
        <v>55</v>
      </c>
      <c r="D29" s="377"/>
      <c r="E29" s="377"/>
      <c r="F29" s="377"/>
      <c r="G29" s="377"/>
      <c r="H29" s="377"/>
    </row>
    <row r="30" spans="1:13" ht="15.75">
      <c r="A30" s="15"/>
      <c r="C30" s="57" t="s">
        <v>247</v>
      </c>
      <c r="D30" s="15" t="str">
        <f ca="1">OFFSET(PRICING!T30,'PROJECT INFORMATION'!E30,0)</f>
        <v>System FCDS</v>
      </c>
      <c r="E30" s="60">
        <f>+IF(D28="Energy Only",1,IF(D26="CAISO (SDG&amp;E)",IF(D27="Yes",3,2),4))</f>
        <v>4</v>
      </c>
      <c r="F30" s="15"/>
      <c r="G30" s="15"/>
      <c r="H30" s="15"/>
    </row>
    <row r="31" spans="1:13" ht="15.75">
      <c r="A31" s="15"/>
      <c r="C31" s="54"/>
      <c r="D31" s="54"/>
      <c r="E31" s="15"/>
      <c r="F31" s="15"/>
      <c r="G31" s="15"/>
      <c r="H31" s="15"/>
    </row>
    <row r="32" spans="1:13" ht="15.75">
      <c r="A32" s="15"/>
      <c r="B32" s="34"/>
      <c r="C32" s="169" t="s">
        <v>56</v>
      </c>
      <c r="D32" s="172"/>
      <c r="E32" s="6" t="s">
        <v>57</v>
      </c>
    </row>
    <row r="33" spans="1:16" ht="15.75">
      <c r="A33" s="15"/>
      <c r="B33" s="34"/>
      <c r="C33" s="169" t="s">
        <v>58</v>
      </c>
      <c r="D33" s="173"/>
      <c r="E33" s="6" t="s">
        <v>57</v>
      </c>
    </row>
    <row r="34" spans="1:16">
      <c r="A34" s="15"/>
      <c r="C34" s="50"/>
      <c r="D34" s="4"/>
    </row>
    <row r="35" spans="1:16" ht="15.75">
      <c r="A35" s="15"/>
      <c r="C35" s="57" t="s">
        <v>202</v>
      </c>
      <c r="D35" s="174"/>
      <c r="J35" s="50"/>
    </row>
    <row r="36" spans="1:16" ht="15.75">
      <c r="C36" s="57" t="s">
        <v>87</v>
      </c>
      <c r="D36" s="172"/>
      <c r="E36" s="190" t="s">
        <v>209</v>
      </c>
    </row>
    <row r="38" spans="1:16">
      <c r="P38"/>
    </row>
    <row r="195" spans="1:1">
      <c r="A195"/>
    </row>
    <row r="196" spans="1:1">
      <c r="A196"/>
    </row>
    <row r="197" spans="1:1">
      <c r="A197"/>
    </row>
    <row r="198" spans="1:1">
      <c r="A198"/>
    </row>
  </sheetData>
  <sheetProtection selectLockedCells="1"/>
  <mergeCells count="33">
    <mergeCell ref="D25:H25"/>
    <mergeCell ref="K11:M11"/>
    <mergeCell ref="D29:H29"/>
    <mergeCell ref="D19:F19"/>
    <mergeCell ref="D6:G6"/>
    <mergeCell ref="D7:G7"/>
    <mergeCell ref="D8:G8"/>
    <mergeCell ref="D9:G9"/>
    <mergeCell ref="D14:G14"/>
    <mergeCell ref="D10:G10"/>
    <mergeCell ref="D11:G11"/>
    <mergeCell ref="D23:H23"/>
    <mergeCell ref="D20:F20"/>
    <mergeCell ref="D22:H22"/>
    <mergeCell ref="D21:F21"/>
    <mergeCell ref="D28:H28"/>
    <mergeCell ref="D26:H26"/>
    <mergeCell ref="D17:E17"/>
    <mergeCell ref="N8:P8"/>
    <mergeCell ref="D5:G5"/>
    <mergeCell ref="K5:P5"/>
    <mergeCell ref="K6:M6"/>
    <mergeCell ref="N6:P6"/>
    <mergeCell ref="N7:P7"/>
    <mergeCell ref="K7:M7"/>
    <mergeCell ref="K8:M8"/>
    <mergeCell ref="N9:P9"/>
    <mergeCell ref="N10:P10"/>
    <mergeCell ref="N11:P11"/>
    <mergeCell ref="P13:P14"/>
    <mergeCell ref="J13:O14"/>
    <mergeCell ref="K9:M9"/>
    <mergeCell ref="K10:M10"/>
  </mergeCells>
  <phoneticPr fontId="6" type="noConversion"/>
  <conditionalFormatting sqref="D32:D33 D36">
    <cfRule type="expression" dxfId="7" priority="2" stopIfTrue="1">
      <formula>$D$19&lt;&gt;"PPA"</formula>
    </cfRule>
  </conditionalFormatting>
  <dataValidations count="7">
    <dataValidation type="list" allowBlank="1" showInputMessage="1" showErrorMessage="1" sqref="P13:P14">
      <formula1>"Yes,No"</formula1>
    </dataValidation>
    <dataValidation type="list" allowBlank="1" showInputMessage="1" showErrorMessage="1" sqref="D21">
      <formula1>"New Facility,Repower,Upgrade,Extension of existing agreement"</formula1>
    </dataValidation>
    <dataValidation type="list" allowBlank="1" showInputMessage="1" showErrorMessage="1" sqref="D19:F19">
      <formula1>"PPA"</formula1>
    </dataValidation>
    <dataValidation type="list" allowBlank="1" showInputMessage="1" showErrorMessage="1" sqref="D20:F20">
      <formula1>"Biogas/Landfill Gas,Biomass,Geothermal,Solar PV,Solar Thermal,Wind,Small Hydro,Hybrid"</formula1>
    </dataValidation>
    <dataValidation type="list" allowBlank="1" showInputMessage="1" showErrorMessage="1" sqref="D28:H28">
      <formula1>"Full Deliverability,Energy Only"</formula1>
    </dataValidation>
    <dataValidation type="list" allowBlank="1" showInputMessage="1" showErrorMessage="1" sqref="D26:H26">
      <formula1>"CAISO (SDG&amp;E),CAISO (SCE),CAISO (PG&amp;E),CAISO (Other),Other California Balancing Authority,Non-California Balancing Authority"</formula1>
    </dataValidation>
    <dataValidation type="list" allowBlank="1" showInputMessage="1" showErrorMessage="1" sqref="D27">
      <formula1>"Yes, No"</formula1>
    </dataValidation>
  </dataValidations>
  <pageMargins left="0.75" right="0.75" top="1" bottom="1" header="0.5" footer="0.5"/>
  <pageSetup paperSize="17" scale="97"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METADATA!$G$4:$G$10</xm:f>
          </x14:formula1>
          <xm:sqref>D25:H25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H256"/>
  <sheetViews>
    <sheetView showGridLines="0" topLeftCell="N24" zoomScale="85" zoomScaleNormal="85" zoomScaleSheetLayoutView="70" workbookViewId="0">
      <selection activeCell="AC30" sqref="AC30"/>
    </sheetView>
  </sheetViews>
  <sheetFormatPr defaultColWidth="9.140625" defaultRowHeight="12.75"/>
  <cols>
    <col min="1" max="10" width="12.7109375" style="6" customWidth="1"/>
    <col min="11" max="13" width="13.28515625" style="6" customWidth="1"/>
    <col min="14" max="15" width="13.85546875" style="6" customWidth="1"/>
    <col min="16" max="17" width="12.5703125" style="6" customWidth="1"/>
    <col min="18" max="18" width="13.28515625" style="6" customWidth="1"/>
    <col min="19" max="27" width="12.7109375" style="6" customWidth="1"/>
    <col min="28" max="28" width="11.140625" style="6" customWidth="1"/>
    <col min="29" max="29" width="13.28515625" style="6" customWidth="1"/>
    <col min="30" max="16384" width="9.140625" style="6"/>
  </cols>
  <sheetData>
    <row r="1" spans="1:27" ht="19.5">
      <c r="A1" s="1" t="s">
        <v>254</v>
      </c>
      <c r="B1" s="2"/>
      <c r="C1" s="2"/>
      <c r="D1" s="2"/>
      <c r="E1" s="2"/>
      <c r="F1" s="2"/>
      <c r="G1" s="2"/>
      <c r="H1" s="2"/>
      <c r="I1" s="2"/>
      <c r="J1" s="2"/>
      <c r="K1" s="2"/>
      <c r="L1" s="2"/>
      <c r="M1" s="2"/>
      <c r="N1" s="2"/>
      <c r="O1" s="2"/>
      <c r="P1" s="2"/>
      <c r="Q1" s="2"/>
      <c r="R1" s="2"/>
      <c r="S1" s="2"/>
      <c r="T1" s="2"/>
      <c r="U1" s="2"/>
      <c r="V1" s="2"/>
      <c r="W1" s="2"/>
      <c r="X1" s="2"/>
      <c r="Y1" s="4"/>
      <c r="Z1" s="3"/>
      <c r="AA1" s="5" t="s">
        <v>59</v>
      </c>
    </row>
    <row r="2" spans="1:27" ht="19.5">
      <c r="A2" s="61" t="s">
        <v>60</v>
      </c>
      <c r="B2" s="8"/>
      <c r="C2" s="8"/>
      <c r="D2" s="8"/>
      <c r="E2" s="8"/>
      <c r="F2" s="8"/>
      <c r="G2" s="8"/>
      <c r="H2" s="8"/>
      <c r="I2" s="8"/>
      <c r="J2" s="8"/>
      <c r="K2" s="8"/>
      <c r="L2" s="9"/>
      <c r="M2" s="9"/>
      <c r="N2" s="9"/>
      <c r="O2" s="9"/>
      <c r="P2" s="9"/>
      <c r="Q2" s="9"/>
      <c r="R2" s="9"/>
      <c r="S2" s="9"/>
      <c r="T2" s="9"/>
      <c r="U2" s="9"/>
      <c r="V2" s="9"/>
      <c r="W2" s="9"/>
      <c r="X2" s="9"/>
      <c r="Y2" s="9"/>
      <c r="Z2" s="9"/>
      <c r="AA2" s="10"/>
    </row>
    <row r="3" spans="1:27" ht="15.75">
      <c r="A3" s="53"/>
      <c r="B3" s="54"/>
      <c r="C3" s="54"/>
      <c r="D3" s="54"/>
      <c r="E3" s="54"/>
      <c r="F3" s="54"/>
      <c r="G3" s="54"/>
      <c r="H3" s="54"/>
      <c r="I3" s="54"/>
      <c r="J3" s="54"/>
      <c r="K3" s="54"/>
      <c r="L3" s="15"/>
      <c r="M3" s="15"/>
      <c r="N3" s="15"/>
      <c r="O3" s="15"/>
      <c r="P3" s="15"/>
      <c r="Q3" s="15"/>
      <c r="R3" s="15"/>
      <c r="S3" s="15"/>
      <c r="T3" s="15"/>
      <c r="U3" s="15"/>
      <c r="V3" s="15"/>
      <c r="W3" s="15"/>
      <c r="X3" s="15"/>
      <c r="Y3" s="15"/>
      <c r="Z3" s="15"/>
      <c r="AA3" s="55"/>
    </row>
    <row r="4" spans="1:27" ht="15.75">
      <c r="A4" s="53"/>
      <c r="B4" s="54"/>
      <c r="C4" s="54"/>
      <c r="D4" s="54"/>
      <c r="E4" s="54"/>
      <c r="F4" s="54"/>
      <c r="G4" s="54"/>
      <c r="H4" s="54"/>
      <c r="I4" s="54"/>
      <c r="J4" s="54"/>
      <c r="K4" s="54"/>
      <c r="L4" s="15"/>
      <c r="M4" s="15"/>
      <c r="N4" s="15"/>
      <c r="O4" s="15"/>
      <c r="P4" s="15"/>
      <c r="Q4" s="15"/>
      <c r="R4" s="15"/>
      <c r="S4" s="15"/>
      <c r="T4" s="15"/>
      <c r="U4" s="15"/>
      <c r="V4" s="15"/>
      <c r="W4" s="15"/>
      <c r="X4" s="15"/>
      <c r="Y4" s="15"/>
      <c r="Z4" s="15"/>
      <c r="AA4" s="55"/>
    </row>
    <row r="6" spans="1:27" ht="15.75">
      <c r="A6" s="62"/>
      <c r="B6" s="63" t="s">
        <v>2</v>
      </c>
      <c r="C6" s="13"/>
      <c r="D6" s="12"/>
      <c r="E6" s="13"/>
      <c r="F6" s="13"/>
      <c r="G6" s="13"/>
      <c r="H6" s="13"/>
      <c r="I6" s="13"/>
      <c r="J6" s="64"/>
      <c r="L6" s="65" t="s">
        <v>61</v>
      </c>
      <c r="M6" s="66"/>
      <c r="N6" s="66"/>
      <c r="O6" s="66"/>
      <c r="P6" s="66"/>
      <c r="Q6" s="66"/>
      <c r="R6" s="66"/>
      <c r="T6" s="65" t="s">
        <v>62</v>
      </c>
      <c r="U6" s="67"/>
      <c r="V6" s="67"/>
      <c r="W6" s="67"/>
      <c r="X6" s="67"/>
      <c r="Y6" s="67"/>
      <c r="Z6" s="67"/>
    </row>
    <row r="7" spans="1:27">
      <c r="A7" s="14"/>
      <c r="H7" s="15"/>
      <c r="I7" s="15"/>
      <c r="J7" s="16"/>
      <c r="L7" s="455"/>
      <c r="M7" s="455"/>
      <c r="N7" s="455"/>
      <c r="O7" s="455"/>
      <c r="P7" s="455"/>
      <c r="Q7" s="455"/>
      <c r="R7" s="455"/>
    </row>
    <row r="8" spans="1:27" ht="15.75">
      <c r="A8" s="68" t="s">
        <v>63</v>
      </c>
      <c r="B8" s="17" t="s">
        <v>64</v>
      </c>
      <c r="C8" s="15"/>
      <c r="D8" s="17"/>
      <c r="E8" s="15"/>
      <c r="F8" s="15"/>
      <c r="G8" s="15"/>
      <c r="H8" s="15"/>
      <c r="I8" s="15"/>
      <c r="J8" s="16"/>
      <c r="L8" s="393"/>
      <c r="M8" s="393"/>
      <c r="N8" s="393"/>
      <c r="O8" s="393"/>
      <c r="P8" s="393"/>
      <c r="Q8" s="393"/>
      <c r="R8" s="393"/>
      <c r="T8" s="69" t="s">
        <v>65</v>
      </c>
      <c r="U8" s="69"/>
      <c r="V8" s="69"/>
      <c r="W8" s="69"/>
      <c r="X8" s="69"/>
      <c r="Y8" s="69"/>
      <c r="Z8" s="69"/>
      <c r="AA8" s="15"/>
    </row>
    <row r="9" spans="1:27" ht="15.75">
      <c r="A9" s="70" t="s">
        <v>66</v>
      </c>
      <c r="B9" s="71" t="s">
        <v>67</v>
      </c>
      <c r="C9" s="15"/>
      <c r="D9" s="17"/>
      <c r="E9" s="15"/>
      <c r="F9" s="15"/>
      <c r="G9" s="15"/>
      <c r="H9" s="15"/>
      <c r="I9" s="15"/>
      <c r="J9" s="16"/>
      <c r="L9" s="393"/>
      <c r="M9" s="393"/>
      <c r="N9" s="393"/>
      <c r="O9" s="393"/>
      <c r="P9" s="393"/>
      <c r="Q9" s="393"/>
      <c r="R9" s="393"/>
      <c r="T9" s="69"/>
      <c r="U9" s="69"/>
      <c r="V9" s="69"/>
      <c r="W9" s="69"/>
      <c r="X9" s="69"/>
      <c r="Y9" s="69"/>
      <c r="Z9" s="69"/>
      <c r="AA9" s="15"/>
    </row>
    <row r="10" spans="1:27" ht="15.75">
      <c r="A10" s="70" t="s">
        <v>68</v>
      </c>
      <c r="B10" s="17" t="s">
        <v>232</v>
      </c>
      <c r="C10" s="15"/>
      <c r="D10" s="15"/>
      <c r="E10" s="15"/>
      <c r="F10" s="15"/>
      <c r="G10" s="15"/>
      <c r="H10" s="15"/>
      <c r="I10" s="15"/>
      <c r="J10" s="16"/>
      <c r="L10" s="393"/>
      <c r="M10" s="393"/>
      <c r="N10" s="393"/>
      <c r="O10" s="393"/>
      <c r="P10" s="393"/>
      <c r="Q10" s="393"/>
      <c r="R10" s="393"/>
      <c r="T10" s="69"/>
      <c r="U10" s="69"/>
      <c r="V10" s="69"/>
      <c r="W10" s="55" t="s">
        <v>69</v>
      </c>
      <c r="X10" s="195"/>
      <c r="Y10" s="69" t="s">
        <v>70</v>
      </c>
      <c r="Z10" s="69"/>
      <c r="AA10" s="15"/>
    </row>
    <row r="11" spans="1:27" ht="15.75">
      <c r="A11" s="70" t="s">
        <v>71</v>
      </c>
      <c r="B11" s="427" t="s">
        <v>72</v>
      </c>
      <c r="C11" s="427"/>
      <c r="D11" s="427"/>
      <c r="E11" s="427"/>
      <c r="F11" s="427"/>
      <c r="G11" s="427"/>
      <c r="H11" s="427"/>
      <c r="I11" s="427"/>
      <c r="J11" s="428"/>
      <c r="L11" s="393"/>
      <c r="M11" s="393"/>
      <c r="N11" s="393"/>
      <c r="O11" s="393"/>
      <c r="P11" s="393"/>
      <c r="Q11" s="393"/>
      <c r="R11" s="393"/>
      <c r="T11" s="69"/>
      <c r="U11" s="69"/>
      <c r="V11" s="69"/>
      <c r="W11" s="55" t="s">
        <v>73</v>
      </c>
      <c r="X11" s="197"/>
      <c r="Y11" s="69" t="s">
        <v>57</v>
      </c>
      <c r="Z11" s="69"/>
      <c r="AA11" s="15"/>
    </row>
    <row r="12" spans="1:27" ht="15.75">
      <c r="A12" s="18"/>
      <c r="B12" s="429"/>
      <c r="C12" s="429"/>
      <c r="D12" s="429"/>
      <c r="E12" s="429"/>
      <c r="F12" s="429"/>
      <c r="G12" s="429"/>
      <c r="H12" s="429"/>
      <c r="I12" s="429"/>
      <c r="J12" s="430"/>
      <c r="L12" s="4"/>
      <c r="M12" s="4"/>
      <c r="N12" s="4"/>
      <c r="O12" s="4"/>
      <c r="P12" s="73"/>
      <c r="Q12" s="4"/>
      <c r="R12" s="4"/>
      <c r="T12" s="69"/>
      <c r="U12" s="69"/>
      <c r="V12" s="69"/>
      <c r="W12" s="55" t="s">
        <v>74</v>
      </c>
      <c r="X12" s="197"/>
      <c r="Y12" s="69" t="s">
        <v>75</v>
      </c>
      <c r="Z12" s="69"/>
      <c r="AA12" s="15"/>
    </row>
    <row r="13" spans="1:27" ht="15.75">
      <c r="L13" s="15"/>
      <c r="M13" s="15"/>
      <c r="N13" s="15"/>
      <c r="O13" s="15"/>
      <c r="P13" s="60"/>
      <c r="Q13" s="15"/>
      <c r="R13" s="15"/>
      <c r="T13" s="69"/>
      <c r="U13" s="69"/>
      <c r="V13" s="69"/>
      <c r="W13" s="55"/>
      <c r="X13" s="74"/>
      <c r="Y13" s="69"/>
      <c r="Z13" s="69"/>
      <c r="AA13" s="15"/>
    </row>
    <row r="14" spans="1:27" ht="15.75">
      <c r="B14" s="75"/>
      <c r="L14" s="15"/>
      <c r="M14" s="15"/>
      <c r="N14" s="15"/>
      <c r="O14" s="15"/>
      <c r="P14" s="60"/>
      <c r="Q14" s="15"/>
      <c r="R14" s="15"/>
      <c r="T14" s="69"/>
      <c r="U14" s="69"/>
      <c r="V14" s="69"/>
      <c r="W14" s="55" t="s">
        <v>76</v>
      </c>
      <c r="X14" s="195"/>
      <c r="Y14" s="69" t="s">
        <v>77</v>
      </c>
      <c r="Z14" s="69"/>
      <c r="AA14" s="15"/>
    </row>
    <row r="15" spans="1:27" ht="15.75">
      <c r="B15" s="75"/>
      <c r="L15" s="15"/>
      <c r="M15" s="15"/>
      <c r="N15" s="15"/>
      <c r="O15" s="15"/>
      <c r="P15" s="15"/>
      <c r="Q15" s="15"/>
      <c r="R15" s="15"/>
      <c r="U15" s="69"/>
      <c r="V15" s="69"/>
      <c r="W15" s="55" t="s">
        <v>78</v>
      </c>
      <c r="X15" s="197"/>
      <c r="Y15" s="69" t="s">
        <v>79</v>
      </c>
      <c r="Z15" s="69"/>
      <c r="AA15" s="15"/>
    </row>
    <row r="16" spans="1:27" ht="15.75">
      <c r="A16" s="76" t="s">
        <v>80</v>
      </c>
      <c r="B16" s="77"/>
      <c r="C16" s="77"/>
      <c r="D16" s="77"/>
      <c r="E16" s="77"/>
      <c r="F16" s="77"/>
      <c r="G16" s="77"/>
      <c r="H16" s="77"/>
      <c r="I16" s="77"/>
      <c r="J16" s="77"/>
      <c r="L16" s="65" t="s">
        <v>81</v>
      </c>
      <c r="M16" s="66"/>
      <c r="N16" s="66"/>
      <c r="O16" s="66"/>
      <c r="P16" s="66"/>
      <c r="Q16" s="66"/>
      <c r="R16" s="66"/>
      <c r="U16" s="69"/>
      <c r="V16" s="69"/>
      <c r="W16" s="55" t="s">
        <v>82</v>
      </c>
      <c r="X16" s="197"/>
      <c r="Y16" s="69" t="s">
        <v>79</v>
      </c>
      <c r="Z16" s="69"/>
      <c r="AA16" s="15"/>
    </row>
    <row r="17" spans="1:28" ht="15.75">
      <c r="L17" s="198"/>
      <c r="M17" s="198"/>
      <c r="N17" s="198"/>
      <c r="O17" s="198"/>
      <c r="P17" s="198"/>
      <c r="Q17" s="198"/>
      <c r="R17" s="198"/>
      <c r="U17" s="69"/>
      <c r="V17" s="69"/>
      <c r="W17" s="55" t="s">
        <v>83</v>
      </c>
      <c r="X17" s="197"/>
      <c r="Y17" s="69" t="s">
        <v>84</v>
      </c>
      <c r="Z17" s="69"/>
      <c r="AA17" s="15"/>
    </row>
    <row r="18" spans="1:28" ht="15.75">
      <c r="B18" s="57" t="s">
        <v>48</v>
      </c>
      <c r="C18" s="58" t="str">
        <f>IF('PROJECT INFORMATION'!D14="","",'PROJECT INFORMATION'!D14)</f>
        <v/>
      </c>
      <c r="D18" s="58"/>
      <c r="E18" s="58"/>
      <c r="F18" s="59"/>
      <c r="L18" s="199"/>
      <c r="M18" s="199"/>
      <c r="N18" s="199"/>
      <c r="O18" s="199"/>
      <c r="P18" s="199"/>
      <c r="Q18" s="199"/>
      <c r="R18" s="199"/>
      <c r="U18" s="69"/>
      <c r="V18" s="69"/>
      <c r="W18" s="55"/>
      <c r="X18" s="197"/>
      <c r="Y18" s="69" t="s">
        <v>85</v>
      </c>
      <c r="Z18" s="69"/>
      <c r="AA18" s="15"/>
    </row>
    <row r="19" spans="1:28" ht="15.75">
      <c r="B19" s="57" t="s">
        <v>49</v>
      </c>
      <c r="C19" s="58" t="str">
        <f>IF('PROJECT INFORMATION'!D17="","",'PROJECT INFORMATION'!D17)</f>
        <v/>
      </c>
      <c r="D19" s="58"/>
      <c r="E19" s="58"/>
      <c r="F19" s="59"/>
      <c r="L19" s="199"/>
      <c r="M19" s="199"/>
      <c r="N19" s="199"/>
      <c r="O19" s="199"/>
      <c r="P19" s="200"/>
      <c r="Q19" s="199"/>
      <c r="R19" s="199"/>
      <c r="AA19" s="15"/>
    </row>
    <row r="20" spans="1:28" ht="15.75">
      <c r="B20" s="57" t="s">
        <v>223</v>
      </c>
      <c r="C20" s="406"/>
      <c r="D20" s="406"/>
      <c r="E20" s="406"/>
      <c r="F20" s="59"/>
      <c r="G20" s="78"/>
      <c r="H20" s="78"/>
      <c r="L20" s="199"/>
      <c r="M20" s="199"/>
      <c r="N20" s="199"/>
      <c r="O20" s="199"/>
      <c r="P20" s="199"/>
      <c r="Q20" s="199"/>
      <c r="R20" s="199"/>
      <c r="T20" s="69"/>
      <c r="AA20" s="15"/>
    </row>
    <row r="21" spans="1:28" ht="15.75">
      <c r="A21"/>
      <c r="B21"/>
      <c r="C21" s="406"/>
      <c r="D21" s="406"/>
      <c r="E21" s="406"/>
      <c r="F21"/>
      <c r="G21"/>
      <c r="H21"/>
      <c r="I21"/>
      <c r="J21"/>
      <c r="L21" s="199"/>
      <c r="M21" s="199"/>
      <c r="N21" s="199"/>
      <c r="O21" s="199"/>
      <c r="P21" s="200"/>
      <c r="Q21" s="199"/>
      <c r="R21" s="199"/>
      <c r="T21" s="231"/>
      <c r="AA21" s="15"/>
    </row>
    <row r="22" spans="1:28" ht="15.75" customHeight="1">
      <c r="B22" s="57" t="s">
        <v>86</v>
      </c>
      <c r="C22" s="431" t="str">
        <f>'PROJECT INFORMATION'!D19</f>
        <v>PPA</v>
      </c>
      <c r="D22" s="431"/>
      <c r="E22" s="431"/>
      <c r="F22" s="170"/>
      <c r="G22" s="170"/>
      <c r="H22" s="170"/>
      <c r="T22" s="230"/>
    </row>
    <row r="23" spans="1:28" ht="15.75">
      <c r="B23" s="57" t="s">
        <v>87</v>
      </c>
      <c r="C23" s="255">
        <f>'PROJECT INFORMATION'!D36</f>
        <v>0</v>
      </c>
      <c r="D23" s="191" t="s">
        <v>205</v>
      </c>
      <c r="E23"/>
      <c r="F23"/>
      <c r="G23"/>
      <c r="H23"/>
      <c r="I23"/>
      <c r="J23"/>
      <c r="K23" s="78"/>
      <c r="T23" s="229"/>
    </row>
    <row r="24" spans="1:28" ht="15.75">
      <c r="F24" s="78"/>
      <c r="G24" s="78"/>
      <c r="H24" s="78"/>
      <c r="K24" s="78"/>
      <c r="T24" s="230"/>
    </row>
    <row r="25" spans="1:28" ht="15.75">
      <c r="B25" s="78"/>
      <c r="C25" s="78"/>
      <c r="D25" s="57" t="s">
        <v>88</v>
      </c>
      <c r="E25" s="195"/>
      <c r="F25" s="79" t="s">
        <v>89</v>
      </c>
      <c r="G25" s="78"/>
      <c r="H25" s="78"/>
      <c r="I25" s="78"/>
      <c r="J25" s="78"/>
      <c r="T25" s="229"/>
    </row>
    <row r="26" spans="1:28" ht="15.75">
      <c r="B26" s="453" t="s">
        <v>222</v>
      </c>
      <c r="C26" s="453"/>
      <c r="D26" s="453"/>
      <c r="E26" s="196"/>
      <c r="F26" s="79" t="s">
        <v>90</v>
      </c>
      <c r="G26" s="78"/>
      <c r="H26" s="78"/>
      <c r="I26" s="78"/>
      <c r="J26" s="78"/>
      <c r="N26" s="456"/>
      <c r="O26" s="456"/>
      <c r="P26" s="456"/>
      <c r="Q26" s="456"/>
    </row>
    <row r="27" spans="1:28" ht="15.75">
      <c r="B27" s="80"/>
      <c r="C27" s="80"/>
      <c r="D27" s="80"/>
      <c r="E27" s="197"/>
      <c r="F27" s="79" t="s">
        <v>91</v>
      </c>
      <c r="G27" s="78"/>
      <c r="H27" s="78"/>
      <c r="I27" s="78"/>
      <c r="J27" s="78"/>
      <c r="N27" s="458"/>
      <c r="O27" s="458"/>
      <c r="P27" s="459"/>
      <c r="Q27" s="459"/>
      <c r="R27" s="190"/>
    </row>
    <row r="28" spans="1:28" ht="15.75">
      <c r="B28" s="78"/>
      <c r="C28" s="78"/>
      <c r="D28" s="78"/>
      <c r="E28" s="197"/>
      <c r="F28" s="79" t="s">
        <v>92</v>
      </c>
      <c r="G28" s="78"/>
      <c r="H28" s="78"/>
      <c r="I28" s="78"/>
      <c r="J28" s="78"/>
      <c r="N28" s="456"/>
      <c r="O28" s="456"/>
      <c r="P28" s="397"/>
      <c r="Q28" s="397"/>
      <c r="R28" s="252"/>
      <c r="T28" s="190"/>
      <c r="U28" s="394" t="s">
        <v>245</v>
      </c>
      <c r="V28" s="394"/>
      <c r="W28" s="394"/>
      <c r="X28" s="394" t="s">
        <v>246</v>
      </c>
      <c r="Y28" s="394"/>
      <c r="Z28" s="394"/>
    </row>
    <row r="29" spans="1:28" ht="30">
      <c r="B29" s="78"/>
      <c r="C29" s="78"/>
      <c r="D29" s="78"/>
      <c r="E29" s="197"/>
      <c r="F29" s="79" t="s">
        <v>93</v>
      </c>
      <c r="G29" s="72"/>
      <c r="H29" s="72"/>
      <c r="I29" s="72"/>
      <c r="J29" s="72"/>
      <c r="N29" s="252"/>
      <c r="O29" s="244"/>
      <c r="P29" s="397"/>
      <c r="Q29" s="397"/>
      <c r="R29" s="252"/>
      <c r="T29" s="190"/>
      <c r="U29" s="259" t="s">
        <v>134</v>
      </c>
      <c r="V29" s="259" t="s">
        <v>135</v>
      </c>
      <c r="W29" s="259" t="s">
        <v>136</v>
      </c>
      <c r="X29" s="259" t="s">
        <v>138</v>
      </c>
      <c r="Y29" s="259" t="s">
        <v>139</v>
      </c>
      <c r="Z29" s="259" t="s">
        <v>140</v>
      </c>
      <c r="AB29" s="15"/>
    </row>
    <row r="30" spans="1:28" s="81" customFormat="1" ht="60.75" thickBot="1">
      <c r="A30" s="6"/>
      <c r="B30" s="57" t="s">
        <v>233</v>
      </c>
      <c r="C30" s="457" t="str">
        <f>IF('PROJECT INFORMATION'!D20="","",'PROJECT INFORMATION'!D20)</f>
        <v/>
      </c>
      <c r="D30" s="457"/>
      <c r="E30" s="6"/>
      <c r="F30" s="15"/>
      <c r="G30" s="15"/>
      <c r="H30" s="15"/>
      <c r="I30" s="6"/>
      <c r="J30" s="6"/>
      <c r="K30"/>
      <c r="L30"/>
      <c r="M30"/>
      <c r="N30" s="213"/>
      <c r="O30" s="214"/>
      <c r="P30" s="400"/>
      <c r="Q30" s="400"/>
      <c r="T30" s="228"/>
      <c r="U30" s="260" t="s">
        <v>241</v>
      </c>
      <c r="V30" s="260" t="s">
        <v>242</v>
      </c>
      <c r="W30" s="260" t="s">
        <v>243</v>
      </c>
      <c r="X30" s="260" t="s">
        <v>244</v>
      </c>
      <c r="Y30" s="260" t="s">
        <v>242</v>
      </c>
      <c r="Z30" s="260" t="s">
        <v>243</v>
      </c>
      <c r="AB30" s="253"/>
    </row>
    <row r="31" spans="1:28" ht="15.75">
      <c r="A31" s="81"/>
      <c r="B31" s="82" t="s">
        <v>94</v>
      </c>
      <c r="C31" s="405"/>
      <c r="D31" s="405"/>
      <c r="E31"/>
      <c r="F31"/>
      <c r="G31"/>
      <c r="H31"/>
      <c r="I31" s="449" t="s">
        <v>217</v>
      </c>
      <c r="J31" s="450"/>
      <c r="K31" s="450"/>
      <c r="L31" s="407" t="e">
        <f ca="1">SUM(AA43:AA72)</f>
        <v>#DIV/0!</v>
      </c>
      <c r="M31" s="408"/>
      <c r="N31" s="401" t="s">
        <v>226</v>
      </c>
      <c r="O31" s="402"/>
      <c r="P31" s="407">
        <f>IF($C$31="As-Available",60,90)*1000*MAX($D$43:$D$72)</f>
        <v>0</v>
      </c>
      <c r="Q31" s="408"/>
      <c r="T31" s="261" t="s">
        <v>237</v>
      </c>
      <c r="U31" s="488">
        <v>1.3638984889089776</v>
      </c>
      <c r="V31" s="488">
        <v>1.0212830556968799</v>
      </c>
      <c r="W31" s="488">
        <v>1.0240327406757066</v>
      </c>
      <c r="X31" s="488">
        <v>1.2650381625069416</v>
      </c>
      <c r="Y31" s="488">
        <v>0.954639437456694</v>
      </c>
      <c r="Z31" s="488">
        <v>0.88307201519741485</v>
      </c>
      <c r="AB31" s="254"/>
    </row>
    <row r="32" spans="1:28" ht="16.5" thickBot="1">
      <c r="B32" s="57" t="s">
        <v>95</v>
      </c>
      <c r="C32" s="406"/>
      <c r="D32" s="406"/>
      <c r="E32"/>
      <c r="F32"/>
      <c r="G32"/>
      <c r="H32"/>
      <c r="I32" s="445" t="s">
        <v>218</v>
      </c>
      <c r="J32" s="446"/>
      <c r="K32" s="446"/>
      <c r="L32" s="409" t="e">
        <f ca="1">NPV(0.0779,AA43:AA72)</f>
        <v>#DIV/0!</v>
      </c>
      <c r="M32" s="410"/>
      <c r="N32" s="398" t="s">
        <v>227</v>
      </c>
      <c r="O32" s="399"/>
      <c r="P32" s="395" t="e">
        <f ca="1">0.05*$L$31</f>
        <v>#DIV/0!</v>
      </c>
      <c r="Q32" s="396"/>
      <c r="T32" s="261" t="s">
        <v>238</v>
      </c>
      <c r="U32" s="488">
        <v>3.34</v>
      </c>
      <c r="V32" s="488">
        <v>1.0489999999999999</v>
      </c>
      <c r="W32" s="488">
        <v>0.96</v>
      </c>
      <c r="X32" s="488">
        <v>1.026</v>
      </c>
      <c r="Y32" s="488">
        <v>0.75900000000000001</v>
      </c>
      <c r="Z32" s="488">
        <v>0.70199999999999996</v>
      </c>
      <c r="AB32" s="254"/>
    </row>
    <row r="33" spans="1:34" ht="15">
      <c r="F33" s="60"/>
      <c r="I33" s="447" t="s">
        <v>225</v>
      </c>
      <c r="J33" s="448"/>
      <c r="K33" s="448"/>
      <c r="L33" s="411">
        <f>NPV(0.084,J43:J72)</f>
        <v>0</v>
      </c>
      <c r="M33" s="412"/>
      <c r="N33" s="423" t="s">
        <v>229</v>
      </c>
      <c r="O33" s="424"/>
      <c r="P33" s="419" t="str">
        <f>IF('PROJECT INFORMATION'!D26="","",'PROJECT INFORMATION'!D26)</f>
        <v/>
      </c>
      <c r="Q33" s="420"/>
      <c r="T33" s="261" t="s">
        <v>239</v>
      </c>
      <c r="U33" s="488">
        <v>2.585</v>
      </c>
      <c r="V33" s="488">
        <v>1.038</v>
      </c>
      <c r="W33" s="488">
        <v>0.98499999999999999</v>
      </c>
      <c r="X33" s="488">
        <v>1.117</v>
      </c>
      <c r="Y33" s="488">
        <v>0.83399999999999996</v>
      </c>
      <c r="Z33" s="488">
        <v>0.77100000000000002</v>
      </c>
      <c r="AB33" s="254"/>
    </row>
    <row r="34" spans="1:34" ht="15">
      <c r="A34" s="190" t="s">
        <v>96</v>
      </c>
      <c r="I34" s="445" t="s">
        <v>219</v>
      </c>
      <c r="J34" s="446"/>
      <c r="K34" s="446"/>
      <c r="L34" s="409" t="e">
        <f ca="1">-L32/PV(0.0779,C23,1)</f>
        <v>#DIV/0!</v>
      </c>
      <c r="M34" s="410"/>
      <c r="N34" s="425"/>
      <c r="O34" s="426"/>
      <c r="P34" s="421"/>
      <c r="Q34" s="422"/>
      <c r="T34" s="261" t="s">
        <v>240</v>
      </c>
      <c r="U34" s="488">
        <v>2.2890000000000001</v>
      </c>
      <c r="V34" s="488">
        <v>0.97299999999999998</v>
      </c>
      <c r="W34" s="488">
        <v>0.95599999999999996</v>
      </c>
      <c r="X34" s="488">
        <v>1.169</v>
      </c>
      <c r="Y34" s="488">
        <v>0.88300000000000001</v>
      </c>
      <c r="Z34" s="488">
        <v>0.81599999999999995</v>
      </c>
      <c r="AB34" s="254"/>
    </row>
    <row r="35" spans="1:34" ht="15.75" thickBot="1">
      <c r="A35" s="190" t="s">
        <v>97</v>
      </c>
      <c r="I35" s="445" t="s">
        <v>224</v>
      </c>
      <c r="J35" s="446"/>
      <c r="K35" s="446"/>
      <c r="L35" s="451" t="e">
        <f>-L33/PV(0.084,C23,1)</f>
        <v>#DIV/0!</v>
      </c>
      <c r="M35" s="452"/>
      <c r="N35" s="417" t="s">
        <v>230</v>
      </c>
      <c r="O35" s="418"/>
      <c r="P35" s="415" t="str">
        <f>IF(P33="","",IF(P33="CAISO (SDG&amp;E)",IF('PROJECT INFORMATION'!D27="Yes","IV","Local"),IF(LEFT(P33,4)="Non-","None","System")))</f>
        <v/>
      </c>
      <c r="Q35" s="416"/>
    </row>
    <row r="36" spans="1:34" ht="16.5" customHeight="1" thickBot="1">
      <c r="A36" s="190" t="s">
        <v>234</v>
      </c>
      <c r="I36" s="443" t="s">
        <v>220</v>
      </c>
      <c r="J36" s="444"/>
      <c r="K36" s="444"/>
      <c r="L36" s="215" t="e">
        <f ca="1">L34/L35</f>
        <v>#DIV/0!</v>
      </c>
      <c r="M36" s="216" t="s">
        <v>221</v>
      </c>
      <c r="N36" s="413"/>
      <c r="O36" s="414"/>
      <c r="P36" s="218"/>
      <c r="Q36" s="217"/>
      <c r="S36" s="85"/>
      <c r="T36" s="85"/>
      <c r="U36" s="85"/>
      <c r="V36" s="85"/>
      <c r="W36" s="85"/>
      <c r="X36" s="85"/>
      <c r="Y36" s="85"/>
      <c r="Z36" s="85"/>
      <c r="AA36" s="85"/>
    </row>
    <row r="37" spans="1:34" ht="57" customHeight="1" thickBot="1">
      <c r="A37" s="204"/>
      <c r="B37" s="204"/>
      <c r="C37" s="204"/>
      <c r="D37" s="204"/>
      <c r="E37"/>
      <c r="F37"/>
      <c r="G37" s="204"/>
      <c r="H37" s="204"/>
      <c r="I37" s="204"/>
      <c r="J37" s="204"/>
      <c r="K37" s="204"/>
      <c r="M37" s="219"/>
      <c r="S37" s="432" t="s">
        <v>98</v>
      </c>
      <c r="T37" s="433"/>
      <c r="U37" s="433"/>
      <c r="V37" s="433"/>
      <c r="W37" s="433"/>
      <c r="X37" s="433"/>
      <c r="Y37" s="433"/>
      <c r="Z37" s="433"/>
      <c r="AA37" s="434"/>
    </row>
    <row r="38" spans="1:34" ht="28.5" customHeight="1" thickBot="1">
      <c r="A38" s="84"/>
      <c r="B38" s="84"/>
      <c r="C38" s="84"/>
      <c r="D38" s="84"/>
      <c r="E38"/>
      <c r="F38"/>
      <c r="G38" s="84"/>
      <c r="H38" s="84"/>
      <c r="S38" s="438" t="s">
        <v>99</v>
      </c>
      <c r="T38" s="439"/>
      <c r="U38" s="440" t="str">
        <f>IF(S38="TOD Pricing", "-------&gt; Prices for delivery periods adjusted per SDGE factors","-------&gt; Prices are not adjusted; all energy delivered at same price")</f>
        <v>-------&gt; Prices for delivery periods adjusted per SDGE factors</v>
      </c>
      <c r="V38" s="441"/>
      <c r="W38" s="441"/>
      <c r="X38" s="441"/>
      <c r="Y38" s="441"/>
      <c r="Z38" s="441"/>
      <c r="AA38" s="442"/>
    </row>
    <row r="39" spans="1:34" ht="28.5" customHeight="1" thickBot="1">
      <c r="A39" s="84"/>
      <c r="B39" s="84"/>
      <c r="C39" s="84"/>
      <c r="D39" s="84"/>
      <c r="E39" s="209"/>
      <c r="F39" s="209"/>
      <c r="G39" s="84"/>
      <c r="H39" s="84"/>
      <c r="I39" s="210"/>
      <c r="J39" s="211"/>
      <c r="K39" s="211"/>
      <c r="L39" s="211"/>
      <c r="M39" s="211"/>
      <c r="N39" s="211"/>
      <c r="O39" s="211"/>
      <c r="P39" s="211"/>
      <c r="S39" s="403" t="s">
        <v>216</v>
      </c>
      <c r="T39" s="404"/>
      <c r="U39" s="89" t="s">
        <v>144</v>
      </c>
      <c r="V39" s="91" t="s">
        <v>135</v>
      </c>
      <c r="W39" s="91" t="s">
        <v>145</v>
      </c>
      <c r="X39" s="91" t="s">
        <v>146</v>
      </c>
      <c r="Y39" s="91" t="s">
        <v>147</v>
      </c>
      <c r="Z39" s="91" t="s">
        <v>148</v>
      </c>
      <c r="AA39" s="212"/>
    </row>
    <row r="40" spans="1:34" ht="28.5" customHeight="1" thickBot="1">
      <c r="A40" s="84"/>
      <c r="B40" s="84"/>
      <c r="C40" s="84"/>
      <c r="D40" s="84"/>
      <c r="E40" s="209"/>
      <c r="F40" s="209"/>
      <c r="G40" s="84"/>
      <c r="H40" s="84"/>
      <c r="I40" s="210"/>
      <c r="J40" s="211"/>
      <c r="K40" s="435" t="s">
        <v>231</v>
      </c>
      <c r="L40" s="436"/>
      <c r="M40" s="436"/>
      <c r="N40" s="436"/>
      <c r="O40" s="436"/>
      <c r="P40" s="436"/>
      <c r="Q40" s="436"/>
      <c r="R40" s="437"/>
      <c r="S40" s="403">
        <f>IF(DD_Pricing="TOD Pricing",'PROJECT INFORMATION'!D28,DD_Pricing)</f>
        <v>0</v>
      </c>
      <c r="T40" s="404"/>
      <c r="U40" s="262">
        <f ca="1">IF($S$40="Flat Pricing",1,OFFSET(U30,'PROJECT INFORMATION'!$E$30,0))</f>
        <v>2.2890000000000001</v>
      </c>
      <c r="V40" s="263">
        <f ca="1">IF($S$40="Flat Pricing",1,OFFSET(V30,'PROJECT INFORMATION'!$E$30,0))</f>
        <v>0.97299999999999998</v>
      </c>
      <c r="W40" s="263">
        <f ca="1">IF($S$40="Flat Pricing",1,OFFSET(W30,'PROJECT INFORMATION'!$E$30,0))</f>
        <v>0.95599999999999996</v>
      </c>
      <c r="X40" s="263">
        <f ca="1">IF($S$40="Flat Pricing",1,OFFSET(X30,'PROJECT INFORMATION'!$E$30,0))</f>
        <v>1.169</v>
      </c>
      <c r="Y40" s="263">
        <f ca="1">IF($S$40="Flat Pricing",1,OFFSET(Y30,'PROJECT INFORMATION'!$E$30,0))</f>
        <v>0.88300000000000001</v>
      </c>
      <c r="Z40" s="263">
        <f ca="1">IF($S$40="Flat Pricing",1,OFFSET(Z30,'PROJECT INFORMATION'!$E$30,0))</f>
        <v>0.81599999999999995</v>
      </c>
      <c r="AA40" s="212"/>
    </row>
    <row r="41" spans="1:34" s="87" customFormat="1" ht="24.6" customHeight="1" thickBot="1">
      <c r="A41" s="86" t="s">
        <v>100</v>
      </c>
      <c r="B41" s="86" t="s">
        <v>101</v>
      </c>
      <c r="C41" s="86" t="s">
        <v>102</v>
      </c>
      <c r="D41" s="86" t="s">
        <v>103</v>
      </c>
      <c r="E41" s="86" t="s">
        <v>104</v>
      </c>
      <c r="F41" s="86" t="s">
        <v>105</v>
      </c>
      <c r="G41" s="86" t="s">
        <v>106</v>
      </c>
      <c r="H41" s="86" t="s">
        <v>107</v>
      </c>
      <c r="I41" s="86" t="s">
        <v>108</v>
      </c>
      <c r="J41" s="86" t="s">
        <v>109</v>
      </c>
      <c r="K41" s="86" t="s">
        <v>110</v>
      </c>
      <c r="L41" s="86" t="s">
        <v>111</v>
      </c>
      <c r="M41" s="86" t="s">
        <v>112</v>
      </c>
      <c r="N41" s="86" t="s">
        <v>113</v>
      </c>
      <c r="O41" s="86" t="s">
        <v>114</v>
      </c>
      <c r="P41" s="86" t="s">
        <v>115</v>
      </c>
      <c r="Q41" s="87" t="s">
        <v>116</v>
      </c>
      <c r="R41" s="87" t="s">
        <v>117</v>
      </c>
      <c r="S41" s="87" t="s">
        <v>118</v>
      </c>
      <c r="T41" s="87" t="s">
        <v>119</v>
      </c>
      <c r="U41" s="87" t="s">
        <v>120</v>
      </c>
      <c r="V41" s="87" t="s">
        <v>121</v>
      </c>
      <c r="W41" s="87" t="s">
        <v>122</v>
      </c>
      <c r="X41" s="87" t="s">
        <v>123</v>
      </c>
      <c r="Y41" s="87" t="s">
        <v>124</v>
      </c>
      <c r="Z41" s="87" t="s">
        <v>125</v>
      </c>
      <c r="AA41" s="87" t="s">
        <v>126</v>
      </c>
      <c r="AB41" s="87" t="s">
        <v>212</v>
      </c>
      <c r="AC41" s="87" t="s">
        <v>213</v>
      </c>
    </row>
    <row r="42" spans="1:34" ht="51.75" customHeight="1">
      <c r="A42" s="88" t="s">
        <v>127</v>
      </c>
      <c r="B42" s="89" t="s">
        <v>128</v>
      </c>
      <c r="C42" s="90" t="s">
        <v>129</v>
      </c>
      <c r="D42" s="208" t="s">
        <v>207</v>
      </c>
      <c r="E42" s="205" t="s">
        <v>214</v>
      </c>
      <c r="F42" s="91" t="s">
        <v>215</v>
      </c>
      <c r="G42" s="91" t="s">
        <v>130</v>
      </c>
      <c r="H42" s="91" t="s">
        <v>131</v>
      </c>
      <c r="I42" s="92" t="s">
        <v>132</v>
      </c>
      <c r="J42" s="92" t="s">
        <v>133</v>
      </c>
      <c r="K42" s="89" t="s">
        <v>134</v>
      </c>
      <c r="L42" s="91" t="s">
        <v>135</v>
      </c>
      <c r="M42" s="91" t="s">
        <v>136</v>
      </c>
      <c r="N42" s="91" t="s">
        <v>137</v>
      </c>
      <c r="O42" s="91" t="s">
        <v>138</v>
      </c>
      <c r="P42" s="91" t="s">
        <v>139</v>
      </c>
      <c r="Q42" s="91" t="s">
        <v>140</v>
      </c>
      <c r="R42" s="90" t="s">
        <v>141</v>
      </c>
      <c r="S42" s="89" t="s">
        <v>142</v>
      </c>
      <c r="T42" s="90" t="s">
        <v>143</v>
      </c>
      <c r="U42" s="89" t="s">
        <v>144</v>
      </c>
      <c r="V42" s="91" t="s">
        <v>135</v>
      </c>
      <c r="W42" s="91" t="s">
        <v>145</v>
      </c>
      <c r="X42" s="91" t="s">
        <v>146</v>
      </c>
      <c r="Y42" s="91" t="s">
        <v>147</v>
      </c>
      <c r="Z42" s="91" t="s">
        <v>148</v>
      </c>
      <c r="AA42" s="91" t="s">
        <v>149</v>
      </c>
      <c r="AB42" s="93" t="s">
        <v>150</v>
      </c>
      <c r="AC42" s="90" t="s">
        <v>151</v>
      </c>
      <c r="AE42" s="193"/>
      <c r="AF42" s="193"/>
    </row>
    <row r="43" spans="1:34">
      <c r="A43" s="94">
        <v>1</v>
      </c>
      <c r="B43" s="161" t="str">
        <f>IF('PROJECT INFORMATION'!D35="",IF('PROJECT INFORMATION'!D35="","",'PROJECT INFORMATION'!D35),'PROJECT INFORMATION'!D35)</f>
        <v/>
      </c>
      <c r="C43" s="162" t="str">
        <f>IF(B43="","",DATE(YEAR(B43)+1,MONTH(B43),DAY(B43))-1)</f>
        <v/>
      </c>
      <c r="D43" s="206"/>
      <c r="E43" s="220"/>
      <c r="F43" s="221"/>
      <c r="G43" s="246"/>
      <c r="H43" s="194"/>
      <c r="I43" s="247"/>
      <c r="J43" s="250"/>
      <c r="K43" s="95" t="e">
        <f>J43*'TYPICAL PROFILE'!$E$195</f>
        <v>#DIV/0!</v>
      </c>
      <c r="L43" s="96" t="e">
        <f>'TYPICAL PROFILE'!$F$195*PRICING!J43</f>
        <v>#DIV/0!</v>
      </c>
      <c r="M43" s="96" t="e">
        <f>'TYPICAL PROFILE'!$G$195*PRICING!J43</f>
        <v>#DIV/0!</v>
      </c>
      <c r="N43" s="97" t="e">
        <f>SUM(K43:M43)</f>
        <v>#DIV/0!</v>
      </c>
      <c r="O43" s="98" t="e">
        <f>'TYPICAL PROFILE'!$H$195*PRICING!J43</f>
        <v>#DIV/0!</v>
      </c>
      <c r="P43" s="96" t="e">
        <f>'TYPICAL PROFILE'!$I$195*PRICING!J43</f>
        <v>#DIV/0!</v>
      </c>
      <c r="Q43" s="96" t="e">
        <f>'TYPICAL PROFILE'!$J$195*PRICING!J43</f>
        <v>#DIV/0!</v>
      </c>
      <c r="R43" s="99" t="e">
        <f>SUM(O43:Q43)</f>
        <v>#DIV/0!</v>
      </c>
      <c r="S43" s="137" t="e">
        <f t="shared" ref="S43:S72" si="0">R43+N43</f>
        <v>#DIV/0!</v>
      </c>
      <c r="T43" s="249">
        <f t="shared" ref="T43:T72" si="1">IF(D43&gt;0,S43/(8760*D43),0)</f>
        <v>0</v>
      </c>
      <c r="U43" s="100">
        <f ca="1">$G43*U$40</f>
        <v>0</v>
      </c>
      <c r="V43" s="101">
        <f t="shared" ref="V43:Z58" ca="1" si="2">$G43*V$40</f>
        <v>0</v>
      </c>
      <c r="W43" s="101">
        <f t="shared" ca="1" si="2"/>
        <v>0</v>
      </c>
      <c r="X43" s="101">
        <f t="shared" ca="1" si="2"/>
        <v>0</v>
      </c>
      <c r="Y43" s="101">
        <f t="shared" ca="1" si="2"/>
        <v>0</v>
      </c>
      <c r="Z43" s="101">
        <f t="shared" ca="1" si="2"/>
        <v>0</v>
      </c>
      <c r="AA43" s="102" t="e">
        <f ca="1">SUMPRODUCT(U43:W43,K43:M43)+SUMPRODUCT(O43:Q43,X43:Z43)</f>
        <v>#DIV/0!</v>
      </c>
      <c r="AB43" s="103">
        <f t="shared" ref="AB43:AB72" si="3">D43*H43*1000</f>
        <v>0</v>
      </c>
      <c r="AC43" s="104" t="e">
        <f t="shared" ref="AC43:AC72" si="4">IF(S43&lt;&gt;0,(AA43+AB43)/S43,0)</f>
        <v>#DIV/0!</v>
      </c>
      <c r="AE43" s="192"/>
      <c r="AF43" s="192"/>
      <c r="AG43" s="105"/>
      <c r="AH43" s="105"/>
    </row>
    <row r="44" spans="1:34">
      <c r="A44" s="94">
        <v>2</v>
      </c>
      <c r="B44" s="163" t="str">
        <f t="shared" ref="B44:B72" si="5">IF(AND(A44&lt;=$C$23,C43&lt;&gt;""),C43+1,"")</f>
        <v/>
      </c>
      <c r="C44" s="164" t="str">
        <f t="shared" ref="C44:C72" si="6">IF(B44="","",DATE(YEAR(B44)+1,MONTH(B44),DAY(B44))-1)</f>
        <v/>
      </c>
      <c r="D44" s="206"/>
      <c r="E44" s="220"/>
      <c r="F44" s="221"/>
      <c r="G44" s="246"/>
      <c r="H44" s="194"/>
      <c r="I44" s="247"/>
      <c r="J44" s="250"/>
      <c r="K44" s="106" t="e">
        <f>J44*'TYPICAL PROFILE'!$E$195</f>
        <v>#DIV/0!</v>
      </c>
      <c r="L44" s="107" t="e">
        <f>'TYPICAL PROFILE'!$F$195*PRICING!J44</f>
        <v>#DIV/0!</v>
      </c>
      <c r="M44" s="107" t="e">
        <f>'TYPICAL PROFILE'!$G$195*PRICING!J44</f>
        <v>#DIV/0!</v>
      </c>
      <c r="N44" s="108" t="e">
        <f t="shared" ref="N44:N72" si="7">SUM(K44:M44)</f>
        <v>#DIV/0!</v>
      </c>
      <c r="O44" s="107" t="e">
        <f>'TYPICAL PROFILE'!$H$195*PRICING!J44</f>
        <v>#DIV/0!</v>
      </c>
      <c r="P44" s="107" t="e">
        <f>'TYPICAL PROFILE'!$I$195*PRICING!J44</f>
        <v>#DIV/0!</v>
      </c>
      <c r="Q44" s="107" t="e">
        <f>'TYPICAL PROFILE'!$J$195*PRICING!J44</f>
        <v>#DIV/0!</v>
      </c>
      <c r="R44" s="109" t="e">
        <f t="shared" ref="R44:R72" si="8">SUM(O44:Q44)</f>
        <v>#DIV/0!</v>
      </c>
      <c r="S44" s="138" t="e">
        <f t="shared" si="0"/>
        <v>#DIV/0!</v>
      </c>
      <c r="T44" s="248">
        <f t="shared" si="1"/>
        <v>0</v>
      </c>
      <c r="U44" s="110">
        <f t="shared" ref="U44:Z72" ca="1" si="9">$G44*U$40</f>
        <v>0</v>
      </c>
      <c r="V44" s="111">
        <f t="shared" ca="1" si="2"/>
        <v>0</v>
      </c>
      <c r="W44" s="111">
        <f t="shared" ca="1" si="2"/>
        <v>0</v>
      </c>
      <c r="X44" s="111">
        <f t="shared" ca="1" si="2"/>
        <v>0</v>
      </c>
      <c r="Y44" s="111">
        <f t="shared" ca="1" si="2"/>
        <v>0</v>
      </c>
      <c r="Z44" s="111">
        <f t="shared" ca="1" si="2"/>
        <v>0</v>
      </c>
      <c r="AA44" s="112" t="e">
        <f t="shared" ref="AA44:AA72" ca="1" si="10">SUMPRODUCT(U44:W44,K44:M44)+SUMPRODUCT(O44:Q44,X44:Z44)</f>
        <v>#DIV/0!</v>
      </c>
      <c r="AB44" s="113">
        <f t="shared" si="3"/>
        <v>0</v>
      </c>
      <c r="AC44" s="114" t="e">
        <f t="shared" si="4"/>
        <v>#DIV/0!</v>
      </c>
      <c r="AE44" s="192"/>
      <c r="AF44" s="192"/>
    </row>
    <row r="45" spans="1:34">
      <c r="A45" s="115">
        <v>3</v>
      </c>
      <c r="B45" s="165" t="str">
        <f t="shared" si="5"/>
        <v/>
      </c>
      <c r="C45" s="166" t="str">
        <f t="shared" si="6"/>
        <v/>
      </c>
      <c r="D45" s="206"/>
      <c r="E45" s="220"/>
      <c r="F45" s="221"/>
      <c r="G45" s="246"/>
      <c r="H45" s="194"/>
      <c r="I45" s="247"/>
      <c r="J45" s="250"/>
      <c r="K45" s="116" t="e">
        <f>J45*'TYPICAL PROFILE'!$E$195</f>
        <v>#DIV/0!</v>
      </c>
      <c r="L45" s="117" t="e">
        <f>'TYPICAL PROFILE'!$F$195*PRICING!J45</f>
        <v>#DIV/0!</v>
      </c>
      <c r="M45" s="117" t="e">
        <f>'TYPICAL PROFILE'!$G$195*PRICING!J45</f>
        <v>#DIV/0!</v>
      </c>
      <c r="N45" s="118" t="e">
        <f t="shared" si="7"/>
        <v>#DIV/0!</v>
      </c>
      <c r="O45" s="117" t="e">
        <f>'TYPICAL PROFILE'!$H$195*PRICING!J45</f>
        <v>#DIV/0!</v>
      </c>
      <c r="P45" s="117" t="e">
        <f>'TYPICAL PROFILE'!$I$195*PRICING!J45</f>
        <v>#DIV/0!</v>
      </c>
      <c r="Q45" s="117" t="e">
        <f>'TYPICAL PROFILE'!$J$195*PRICING!J45</f>
        <v>#DIV/0!</v>
      </c>
      <c r="R45" s="119" t="e">
        <f t="shared" si="8"/>
        <v>#DIV/0!</v>
      </c>
      <c r="S45" s="139" t="e">
        <f t="shared" si="0"/>
        <v>#DIV/0!</v>
      </c>
      <c r="T45" s="248">
        <f t="shared" si="1"/>
        <v>0</v>
      </c>
      <c r="U45" s="120">
        <f t="shared" ca="1" si="9"/>
        <v>0</v>
      </c>
      <c r="V45" s="121">
        <f t="shared" ca="1" si="2"/>
        <v>0</v>
      </c>
      <c r="W45" s="121">
        <f t="shared" ca="1" si="2"/>
        <v>0</v>
      </c>
      <c r="X45" s="121">
        <f t="shared" ca="1" si="2"/>
        <v>0</v>
      </c>
      <c r="Y45" s="121">
        <f t="shared" ca="1" si="2"/>
        <v>0</v>
      </c>
      <c r="Z45" s="121">
        <f t="shared" ca="1" si="2"/>
        <v>0</v>
      </c>
      <c r="AA45" s="122" t="e">
        <f t="shared" ca="1" si="10"/>
        <v>#DIV/0!</v>
      </c>
      <c r="AB45" s="123">
        <f t="shared" si="3"/>
        <v>0</v>
      </c>
      <c r="AC45" s="124" t="e">
        <f t="shared" si="4"/>
        <v>#DIV/0!</v>
      </c>
      <c r="AE45" s="192"/>
      <c r="AF45" s="192"/>
    </row>
    <row r="46" spans="1:34">
      <c r="A46" s="115">
        <v>4</v>
      </c>
      <c r="B46" s="165" t="str">
        <f t="shared" si="5"/>
        <v/>
      </c>
      <c r="C46" s="166" t="str">
        <f t="shared" si="6"/>
        <v/>
      </c>
      <c r="D46" s="206"/>
      <c r="E46" s="220"/>
      <c r="F46" s="221"/>
      <c r="G46" s="246"/>
      <c r="H46" s="194"/>
      <c r="I46" s="247"/>
      <c r="J46" s="250"/>
      <c r="K46" s="116" t="e">
        <f>J46*'TYPICAL PROFILE'!$E$195</f>
        <v>#DIV/0!</v>
      </c>
      <c r="L46" s="117" t="e">
        <f>'TYPICAL PROFILE'!$F$195*PRICING!J46</f>
        <v>#DIV/0!</v>
      </c>
      <c r="M46" s="117" t="e">
        <f>'TYPICAL PROFILE'!$G$195*PRICING!J46</f>
        <v>#DIV/0!</v>
      </c>
      <c r="N46" s="118" t="e">
        <f t="shared" si="7"/>
        <v>#DIV/0!</v>
      </c>
      <c r="O46" s="117" t="e">
        <f>'TYPICAL PROFILE'!$H$195*PRICING!J46</f>
        <v>#DIV/0!</v>
      </c>
      <c r="P46" s="117" t="e">
        <f>'TYPICAL PROFILE'!$I$195*PRICING!J46</f>
        <v>#DIV/0!</v>
      </c>
      <c r="Q46" s="117" t="e">
        <f>'TYPICAL PROFILE'!$J$195*PRICING!J46</f>
        <v>#DIV/0!</v>
      </c>
      <c r="R46" s="119" t="e">
        <f t="shared" si="8"/>
        <v>#DIV/0!</v>
      </c>
      <c r="S46" s="139" t="e">
        <f t="shared" si="0"/>
        <v>#DIV/0!</v>
      </c>
      <c r="T46" s="248">
        <f t="shared" si="1"/>
        <v>0</v>
      </c>
      <c r="U46" s="120">
        <f t="shared" ca="1" si="9"/>
        <v>0</v>
      </c>
      <c r="V46" s="121">
        <f t="shared" ca="1" si="2"/>
        <v>0</v>
      </c>
      <c r="W46" s="121">
        <f t="shared" ca="1" si="2"/>
        <v>0</v>
      </c>
      <c r="X46" s="121">
        <f t="shared" ca="1" si="2"/>
        <v>0</v>
      </c>
      <c r="Y46" s="121">
        <f t="shared" ca="1" si="2"/>
        <v>0</v>
      </c>
      <c r="Z46" s="121">
        <f t="shared" ca="1" si="2"/>
        <v>0</v>
      </c>
      <c r="AA46" s="122" t="e">
        <f t="shared" ca="1" si="10"/>
        <v>#DIV/0!</v>
      </c>
      <c r="AB46" s="123">
        <f t="shared" si="3"/>
        <v>0</v>
      </c>
      <c r="AC46" s="124" t="e">
        <f t="shared" si="4"/>
        <v>#DIV/0!</v>
      </c>
      <c r="AE46" s="192"/>
      <c r="AF46" s="192"/>
    </row>
    <row r="47" spans="1:34">
      <c r="A47" s="115">
        <v>5</v>
      </c>
      <c r="B47" s="165" t="str">
        <f t="shared" si="5"/>
        <v/>
      </c>
      <c r="C47" s="166" t="str">
        <f t="shared" si="6"/>
        <v/>
      </c>
      <c r="D47" s="206"/>
      <c r="E47" s="220"/>
      <c r="F47" s="221"/>
      <c r="G47" s="246"/>
      <c r="H47" s="194"/>
      <c r="I47" s="247"/>
      <c r="J47" s="250"/>
      <c r="K47" s="116" t="e">
        <f>J47*'TYPICAL PROFILE'!$E$195</f>
        <v>#DIV/0!</v>
      </c>
      <c r="L47" s="117" t="e">
        <f>'TYPICAL PROFILE'!$F$195*PRICING!J47</f>
        <v>#DIV/0!</v>
      </c>
      <c r="M47" s="117" t="e">
        <f>'TYPICAL PROFILE'!$G$195*PRICING!J47</f>
        <v>#DIV/0!</v>
      </c>
      <c r="N47" s="118" t="e">
        <f t="shared" si="7"/>
        <v>#DIV/0!</v>
      </c>
      <c r="O47" s="117" t="e">
        <f>'TYPICAL PROFILE'!$H$195*PRICING!J47</f>
        <v>#DIV/0!</v>
      </c>
      <c r="P47" s="117" t="e">
        <f>'TYPICAL PROFILE'!$I$195*PRICING!J47</f>
        <v>#DIV/0!</v>
      </c>
      <c r="Q47" s="117" t="e">
        <f>'TYPICAL PROFILE'!$J$195*PRICING!J47</f>
        <v>#DIV/0!</v>
      </c>
      <c r="R47" s="119" t="e">
        <f t="shared" si="8"/>
        <v>#DIV/0!</v>
      </c>
      <c r="S47" s="139" t="e">
        <f t="shared" si="0"/>
        <v>#DIV/0!</v>
      </c>
      <c r="T47" s="248">
        <f t="shared" si="1"/>
        <v>0</v>
      </c>
      <c r="U47" s="120">
        <f t="shared" ca="1" si="9"/>
        <v>0</v>
      </c>
      <c r="V47" s="121">
        <f t="shared" ca="1" si="2"/>
        <v>0</v>
      </c>
      <c r="W47" s="121">
        <f t="shared" ca="1" si="2"/>
        <v>0</v>
      </c>
      <c r="X47" s="121">
        <f t="shared" ca="1" si="2"/>
        <v>0</v>
      </c>
      <c r="Y47" s="121">
        <f t="shared" ca="1" si="2"/>
        <v>0</v>
      </c>
      <c r="Z47" s="121">
        <f t="shared" ca="1" si="2"/>
        <v>0</v>
      </c>
      <c r="AA47" s="122" t="e">
        <f t="shared" ca="1" si="10"/>
        <v>#DIV/0!</v>
      </c>
      <c r="AB47" s="123">
        <f t="shared" si="3"/>
        <v>0</v>
      </c>
      <c r="AC47" s="124" t="e">
        <f t="shared" si="4"/>
        <v>#DIV/0!</v>
      </c>
      <c r="AE47" s="192"/>
      <c r="AF47" s="192"/>
    </row>
    <row r="48" spans="1:34">
      <c r="A48" s="115">
        <v>6</v>
      </c>
      <c r="B48" s="165" t="str">
        <f t="shared" si="5"/>
        <v/>
      </c>
      <c r="C48" s="166" t="str">
        <f t="shared" si="6"/>
        <v/>
      </c>
      <c r="D48" s="206"/>
      <c r="E48" s="220"/>
      <c r="F48" s="221"/>
      <c r="G48" s="246"/>
      <c r="H48" s="194"/>
      <c r="I48" s="247"/>
      <c r="J48" s="250"/>
      <c r="K48" s="116" t="e">
        <f>J48*'TYPICAL PROFILE'!$E$195</f>
        <v>#DIV/0!</v>
      </c>
      <c r="L48" s="117" t="e">
        <f>'TYPICAL PROFILE'!$F$195*PRICING!J48</f>
        <v>#DIV/0!</v>
      </c>
      <c r="M48" s="117" t="e">
        <f>'TYPICAL PROFILE'!$G$195*PRICING!J48</f>
        <v>#DIV/0!</v>
      </c>
      <c r="N48" s="118" t="e">
        <f t="shared" si="7"/>
        <v>#DIV/0!</v>
      </c>
      <c r="O48" s="117" t="e">
        <f>'TYPICAL PROFILE'!$H$195*PRICING!J48</f>
        <v>#DIV/0!</v>
      </c>
      <c r="P48" s="117" t="e">
        <f>'TYPICAL PROFILE'!$I$195*PRICING!J48</f>
        <v>#DIV/0!</v>
      </c>
      <c r="Q48" s="117" t="e">
        <f>'TYPICAL PROFILE'!$J$195*PRICING!J48</f>
        <v>#DIV/0!</v>
      </c>
      <c r="R48" s="119" t="e">
        <f t="shared" si="8"/>
        <v>#DIV/0!</v>
      </c>
      <c r="S48" s="139" t="e">
        <f t="shared" si="0"/>
        <v>#DIV/0!</v>
      </c>
      <c r="T48" s="248">
        <f t="shared" si="1"/>
        <v>0</v>
      </c>
      <c r="U48" s="120">
        <f t="shared" ca="1" si="9"/>
        <v>0</v>
      </c>
      <c r="V48" s="121">
        <f t="shared" ca="1" si="2"/>
        <v>0</v>
      </c>
      <c r="W48" s="121">
        <f t="shared" ca="1" si="2"/>
        <v>0</v>
      </c>
      <c r="X48" s="121">
        <f t="shared" ca="1" si="2"/>
        <v>0</v>
      </c>
      <c r="Y48" s="121">
        <f t="shared" ca="1" si="2"/>
        <v>0</v>
      </c>
      <c r="Z48" s="121">
        <f t="shared" ca="1" si="2"/>
        <v>0</v>
      </c>
      <c r="AA48" s="122" t="e">
        <f t="shared" ca="1" si="10"/>
        <v>#DIV/0!</v>
      </c>
      <c r="AB48" s="123">
        <f t="shared" si="3"/>
        <v>0</v>
      </c>
      <c r="AC48" s="124" t="e">
        <f t="shared" si="4"/>
        <v>#DIV/0!</v>
      </c>
      <c r="AE48" s="192"/>
      <c r="AF48" s="192"/>
    </row>
    <row r="49" spans="1:32">
      <c r="A49" s="115">
        <v>7</v>
      </c>
      <c r="B49" s="165" t="str">
        <f t="shared" si="5"/>
        <v/>
      </c>
      <c r="C49" s="166" t="str">
        <f t="shared" si="6"/>
        <v/>
      </c>
      <c r="D49" s="206"/>
      <c r="E49" s="220"/>
      <c r="F49" s="221"/>
      <c r="G49" s="246"/>
      <c r="H49" s="194"/>
      <c r="I49" s="247"/>
      <c r="J49" s="250"/>
      <c r="K49" s="116" t="e">
        <f>J49*'TYPICAL PROFILE'!$E$195</f>
        <v>#DIV/0!</v>
      </c>
      <c r="L49" s="117" t="e">
        <f>'TYPICAL PROFILE'!$F$195*PRICING!J49</f>
        <v>#DIV/0!</v>
      </c>
      <c r="M49" s="117" t="e">
        <f>'TYPICAL PROFILE'!$G$195*PRICING!J49</f>
        <v>#DIV/0!</v>
      </c>
      <c r="N49" s="118" t="e">
        <f t="shared" si="7"/>
        <v>#DIV/0!</v>
      </c>
      <c r="O49" s="117" t="e">
        <f>'TYPICAL PROFILE'!$H$195*PRICING!J49</f>
        <v>#DIV/0!</v>
      </c>
      <c r="P49" s="117" t="e">
        <f>'TYPICAL PROFILE'!$I$195*PRICING!J49</f>
        <v>#DIV/0!</v>
      </c>
      <c r="Q49" s="117" t="e">
        <f>'TYPICAL PROFILE'!$J$195*PRICING!J49</f>
        <v>#DIV/0!</v>
      </c>
      <c r="R49" s="119" t="e">
        <f t="shared" si="8"/>
        <v>#DIV/0!</v>
      </c>
      <c r="S49" s="139" t="e">
        <f t="shared" si="0"/>
        <v>#DIV/0!</v>
      </c>
      <c r="T49" s="248">
        <f t="shared" si="1"/>
        <v>0</v>
      </c>
      <c r="U49" s="120">
        <f t="shared" ca="1" si="9"/>
        <v>0</v>
      </c>
      <c r="V49" s="121">
        <f t="shared" ca="1" si="2"/>
        <v>0</v>
      </c>
      <c r="W49" s="121">
        <f t="shared" ca="1" si="2"/>
        <v>0</v>
      </c>
      <c r="X49" s="121">
        <f t="shared" ca="1" si="2"/>
        <v>0</v>
      </c>
      <c r="Y49" s="121">
        <f t="shared" ca="1" si="2"/>
        <v>0</v>
      </c>
      <c r="Z49" s="121">
        <f t="shared" ca="1" si="2"/>
        <v>0</v>
      </c>
      <c r="AA49" s="122" t="e">
        <f t="shared" ca="1" si="10"/>
        <v>#DIV/0!</v>
      </c>
      <c r="AB49" s="123">
        <f t="shared" si="3"/>
        <v>0</v>
      </c>
      <c r="AC49" s="124" t="e">
        <f t="shared" si="4"/>
        <v>#DIV/0!</v>
      </c>
      <c r="AE49" s="192"/>
      <c r="AF49" s="192"/>
    </row>
    <row r="50" spans="1:32">
      <c r="A50" s="115">
        <v>8</v>
      </c>
      <c r="B50" s="165" t="str">
        <f t="shared" si="5"/>
        <v/>
      </c>
      <c r="C50" s="166" t="str">
        <f t="shared" si="6"/>
        <v/>
      </c>
      <c r="D50" s="206"/>
      <c r="E50" s="220"/>
      <c r="F50" s="221"/>
      <c r="G50" s="246"/>
      <c r="H50" s="194"/>
      <c r="I50" s="247"/>
      <c r="J50" s="250"/>
      <c r="K50" s="116" t="e">
        <f>J50*'TYPICAL PROFILE'!$E$195</f>
        <v>#DIV/0!</v>
      </c>
      <c r="L50" s="117" t="e">
        <f>'TYPICAL PROFILE'!$F$195*PRICING!J50</f>
        <v>#DIV/0!</v>
      </c>
      <c r="M50" s="117" t="e">
        <f>'TYPICAL PROFILE'!$G$195*PRICING!J50</f>
        <v>#DIV/0!</v>
      </c>
      <c r="N50" s="118" t="e">
        <f t="shared" si="7"/>
        <v>#DIV/0!</v>
      </c>
      <c r="O50" s="117" t="e">
        <f>'TYPICAL PROFILE'!$H$195*PRICING!J50</f>
        <v>#DIV/0!</v>
      </c>
      <c r="P50" s="117" t="e">
        <f>'TYPICAL PROFILE'!$I$195*PRICING!J50</f>
        <v>#DIV/0!</v>
      </c>
      <c r="Q50" s="117" t="e">
        <f>'TYPICAL PROFILE'!$J$195*PRICING!J50</f>
        <v>#DIV/0!</v>
      </c>
      <c r="R50" s="119" t="e">
        <f t="shared" si="8"/>
        <v>#DIV/0!</v>
      </c>
      <c r="S50" s="139" t="e">
        <f t="shared" si="0"/>
        <v>#DIV/0!</v>
      </c>
      <c r="T50" s="248">
        <f t="shared" si="1"/>
        <v>0</v>
      </c>
      <c r="U50" s="120">
        <f t="shared" ca="1" si="9"/>
        <v>0</v>
      </c>
      <c r="V50" s="121">
        <f t="shared" ca="1" si="2"/>
        <v>0</v>
      </c>
      <c r="W50" s="121">
        <f t="shared" ca="1" si="2"/>
        <v>0</v>
      </c>
      <c r="X50" s="121">
        <f t="shared" ca="1" si="2"/>
        <v>0</v>
      </c>
      <c r="Y50" s="121">
        <f t="shared" ca="1" si="2"/>
        <v>0</v>
      </c>
      <c r="Z50" s="121">
        <f t="shared" ca="1" si="2"/>
        <v>0</v>
      </c>
      <c r="AA50" s="122" t="e">
        <f t="shared" ca="1" si="10"/>
        <v>#DIV/0!</v>
      </c>
      <c r="AB50" s="123">
        <f t="shared" si="3"/>
        <v>0</v>
      </c>
      <c r="AC50" s="124" t="e">
        <f t="shared" si="4"/>
        <v>#DIV/0!</v>
      </c>
      <c r="AE50" s="192"/>
      <c r="AF50" s="192"/>
    </row>
    <row r="51" spans="1:32">
      <c r="A51" s="115">
        <v>9</v>
      </c>
      <c r="B51" s="165" t="str">
        <f t="shared" si="5"/>
        <v/>
      </c>
      <c r="C51" s="166" t="str">
        <f t="shared" si="6"/>
        <v/>
      </c>
      <c r="D51" s="206"/>
      <c r="E51" s="220"/>
      <c r="F51" s="221"/>
      <c r="G51" s="246"/>
      <c r="H51" s="194"/>
      <c r="I51" s="247"/>
      <c r="J51" s="250"/>
      <c r="K51" s="116" t="e">
        <f>J51*'TYPICAL PROFILE'!$E$195</f>
        <v>#DIV/0!</v>
      </c>
      <c r="L51" s="117" t="e">
        <f>'TYPICAL PROFILE'!$F$195*PRICING!J51</f>
        <v>#DIV/0!</v>
      </c>
      <c r="M51" s="117" t="e">
        <f>'TYPICAL PROFILE'!$G$195*PRICING!J51</f>
        <v>#DIV/0!</v>
      </c>
      <c r="N51" s="118" t="e">
        <f t="shared" si="7"/>
        <v>#DIV/0!</v>
      </c>
      <c r="O51" s="117" t="e">
        <f>'TYPICAL PROFILE'!$H$195*PRICING!J51</f>
        <v>#DIV/0!</v>
      </c>
      <c r="P51" s="117" t="e">
        <f>'TYPICAL PROFILE'!$I$195*PRICING!J51</f>
        <v>#DIV/0!</v>
      </c>
      <c r="Q51" s="117" t="e">
        <f>'TYPICAL PROFILE'!$J$195*PRICING!J51</f>
        <v>#DIV/0!</v>
      </c>
      <c r="R51" s="119" t="e">
        <f t="shared" si="8"/>
        <v>#DIV/0!</v>
      </c>
      <c r="S51" s="139" t="e">
        <f t="shared" si="0"/>
        <v>#DIV/0!</v>
      </c>
      <c r="T51" s="248">
        <f t="shared" si="1"/>
        <v>0</v>
      </c>
      <c r="U51" s="120">
        <f t="shared" ca="1" si="9"/>
        <v>0</v>
      </c>
      <c r="V51" s="121">
        <f t="shared" ca="1" si="2"/>
        <v>0</v>
      </c>
      <c r="W51" s="121">
        <f t="shared" ca="1" si="2"/>
        <v>0</v>
      </c>
      <c r="X51" s="121">
        <f t="shared" ca="1" si="2"/>
        <v>0</v>
      </c>
      <c r="Y51" s="121">
        <f t="shared" ca="1" si="2"/>
        <v>0</v>
      </c>
      <c r="Z51" s="121">
        <f t="shared" ca="1" si="2"/>
        <v>0</v>
      </c>
      <c r="AA51" s="122" t="e">
        <f t="shared" ca="1" si="10"/>
        <v>#DIV/0!</v>
      </c>
      <c r="AB51" s="123">
        <f t="shared" si="3"/>
        <v>0</v>
      </c>
      <c r="AC51" s="124" t="e">
        <f t="shared" si="4"/>
        <v>#DIV/0!</v>
      </c>
      <c r="AE51" s="192"/>
      <c r="AF51" s="192"/>
    </row>
    <row r="52" spans="1:32">
      <c r="A52" s="115">
        <v>10</v>
      </c>
      <c r="B52" s="165" t="str">
        <f t="shared" si="5"/>
        <v/>
      </c>
      <c r="C52" s="166" t="str">
        <f t="shared" si="6"/>
        <v/>
      </c>
      <c r="D52" s="206"/>
      <c r="E52" s="220"/>
      <c r="F52" s="221"/>
      <c r="G52" s="246"/>
      <c r="H52" s="194"/>
      <c r="I52" s="247"/>
      <c r="J52" s="250"/>
      <c r="K52" s="116" t="e">
        <f>J52*'TYPICAL PROFILE'!$E$195</f>
        <v>#DIV/0!</v>
      </c>
      <c r="L52" s="117" t="e">
        <f>'TYPICAL PROFILE'!$F$195*PRICING!J52</f>
        <v>#DIV/0!</v>
      </c>
      <c r="M52" s="117" t="e">
        <f>'TYPICAL PROFILE'!$G$195*PRICING!J52</f>
        <v>#DIV/0!</v>
      </c>
      <c r="N52" s="118" t="e">
        <f t="shared" si="7"/>
        <v>#DIV/0!</v>
      </c>
      <c r="O52" s="117" t="e">
        <f>'TYPICAL PROFILE'!$H$195*PRICING!J52</f>
        <v>#DIV/0!</v>
      </c>
      <c r="P52" s="117" t="e">
        <f>'TYPICAL PROFILE'!$I$195*PRICING!J52</f>
        <v>#DIV/0!</v>
      </c>
      <c r="Q52" s="117" t="e">
        <f>'TYPICAL PROFILE'!$J$195*PRICING!J52</f>
        <v>#DIV/0!</v>
      </c>
      <c r="R52" s="119" t="e">
        <f t="shared" si="8"/>
        <v>#DIV/0!</v>
      </c>
      <c r="S52" s="139" t="e">
        <f t="shared" si="0"/>
        <v>#DIV/0!</v>
      </c>
      <c r="T52" s="248">
        <f t="shared" si="1"/>
        <v>0</v>
      </c>
      <c r="U52" s="120">
        <f t="shared" ca="1" si="9"/>
        <v>0</v>
      </c>
      <c r="V52" s="121">
        <f t="shared" ca="1" si="2"/>
        <v>0</v>
      </c>
      <c r="W52" s="121">
        <f t="shared" ca="1" si="2"/>
        <v>0</v>
      </c>
      <c r="X52" s="121">
        <f t="shared" ca="1" si="2"/>
        <v>0</v>
      </c>
      <c r="Y52" s="121">
        <f t="shared" ca="1" si="2"/>
        <v>0</v>
      </c>
      <c r="Z52" s="121">
        <f t="shared" ca="1" si="2"/>
        <v>0</v>
      </c>
      <c r="AA52" s="122" t="e">
        <f t="shared" ca="1" si="10"/>
        <v>#DIV/0!</v>
      </c>
      <c r="AB52" s="123">
        <f t="shared" si="3"/>
        <v>0</v>
      </c>
      <c r="AC52" s="124" t="e">
        <f t="shared" si="4"/>
        <v>#DIV/0!</v>
      </c>
      <c r="AE52" s="192"/>
      <c r="AF52" s="192"/>
    </row>
    <row r="53" spans="1:32">
      <c r="A53" s="115">
        <v>11</v>
      </c>
      <c r="B53" s="165" t="str">
        <f t="shared" si="5"/>
        <v/>
      </c>
      <c r="C53" s="166" t="str">
        <f t="shared" si="6"/>
        <v/>
      </c>
      <c r="D53" s="206"/>
      <c r="E53" s="220"/>
      <c r="F53" s="221"/>
      <c r="G53" s="246"/>
      <c r="H53" s="194"/>
      <c r="I53" s="247"/>
      <c r="J53" s="250"/>
      <c r="K53" s="116" t="e">
        <f>J53*'TYPICAL PROFILE'!$E$195</f>
        <v>#DIV/0!</v>
      </c>
      <c r="L53" s="117" t="e">
        <f>'TYPICAL PROFILE'!$F$195*PRICING!J53</f>
        <v>#DIV/0!</v>
      </c>
      <c r="M53" s="117" t="e">
        <f>'TYPICAL PROFILE'!$G$195*PRICING!J53</f>
        <v>#DIV/0!</v>
      </c>
      <c r="N53" s="118" t="e">
        <f t="shared" si="7"/>
        <v>#DIV/0!</v>
      </c>
      <c r="O53" s="117" t="e">
        <f>'TYPICAL PROFILE'!$H$195*PRICING!J53</f>
        <v>#DIV/0!</v>
      </c>
      <c r="P53" s="117" t="e">
        <f>'TYPICAL PROFILE'!$I$195*PRICING!J53</f>
        <v>#DIV/0!</v>
      </c>
      <c r="Q53" s="117" t="e">
        <f>'TYPICAL PROFILE'!$J$195*PRICING!J53</f>
        <v>#DIV/0!</v>
      </c>
      <c r="R53" s="119" t="e">
        <f t="shared" si="8"/>
        <v>#DIV/0!</v>
      </c>
      <c r="S53" s="139" t="e">
        <f t="shared" si="0"/>
        <v>#DIV/0!</v>
      </c>
      <c r="T53" s="248">
        <f t="shared" si="1"/>
        <v>0</v>
      </c>
      <c r="U53" s="120">
        <f t="shared" ca="1" si="9"/>
        <v>0</v>
      </c>
      <c r="V53" s="121">
        <f t="shared" ca="1" si="2"/>
        <v>0</v>
      </c>
      <c r="W53" s="121">
        <f t="shared" ca="1" si="2"/>
        <v>0</v>
      </c>
      <c r="X53" s="121">
        <f t="shared" ca="1" si="2"/>
        <v>0</v>
      </c>
      <c r="Y53" s="121">
        <f t="shared" ca="1" si="2"/>
        <v>0</v>
      </c>
      <c r="Z53" s="121">
        <f t="shared" ca="1" si="2"/>
        <v>0</v>
      </c>
      <c r="AA53" s="122" t="e">
        <f t="shared" ca="1" si="10"/>
        <v>#DIV/0!</v>
      </c>
      <c r="AB53" s="123">
        <f t="shared" si="3"/>
        <v>0</v>
      </c>
      <c r="AC53" s="124" t="e">
        <f t="shared" si="4"/>
        <v>#DIV/0!</v>
      </c>
      <c r="AE53" s="192"/>
      <c r="AF53" s="192"/>
    </row>
    <row r="54" spans="1:32">
      <c r="A54" s="115">
        <v>12</v>
      </c>
      <c r="B54" s="165" t="str">
        <f t="shared" si="5"/>
        <v/>
      </c>
      <c r="C54" s="166" t="str">
        <f t="shared" si="6"/>
        <v/>
      </c>
      <c r="D54" s="206"/>
      <c r="E54" s="220"/>
      <c r="F54" s="221"/>
      <c r="G54" s="246"/>
      <c r="H54" s="194"/>
      <c r="I54" s="247"/>
      <c r="J54" s="250"/>
      <c r="K54" s="116" t="e">
        <f>J54*'TYPICAL PROFILE'!$E$195</f>
        <v>#DIV/0!</v>
      </c>
      <c r="L54" s="117" t="e">
        <f>'TYPICAL PROFILE'!$F$195*PRICING!J54</f>
        <v>#DIV/0!</v>
      </c>
      <c r="M54" s="117" t="e">
        <f>'TYPICAL PROFILE'!$G$195*PRICING!J54</f>
        <v>#DIV/0!</v>
      </c>
      <c r="N54" s="118" t="e">
        <f t="shared" si="7"/>
        <v>#DIV/0!</v>
      </c>
      <c r="O54" s="117" t="e">
        <f>'TYPICAL PROFILE'!$H$195*PRICING!J54</f>
        <v>#DIV/0!</v>
      </c>
      <c r="P54" s="117" t="e">
        <f>'TYPICAL PROFILE'!$I$195*PRICING!J54</f>
        <v>#DIV/0!</v>
      </c>
      <c r="Q54" s="117" t="e">
        <f>'TYPICAL PROFILE'!$J$195*PRICING!J54</f>
        <v>#DIV/0!</v>
      </c>
      <c r="R54" s="119" t="e">
        <f t="shared" si="8"/>
        <v>#DIV/0!</v>
      </c>
      <c r="S54" s="139" t="e">
        <f t="shared" si="0"/>
        <v>#DIV/0!</v>
      </c>
      <c r="T54" s="248">
        <f t="shared" si="1"/>
        <v>0</v>
      </c>
      <c r="U54" s="120">
        <f t="shared" ca="1" si="9"/>
        <v>0</v>
      </c>
      <c r="V54" s="121">
        <f t="shared" ca="1" si="2"/>
        <v>0</v>
      </c>
      <c r="W54" s="121">
        <f t="shared" ca="1" si="2"/>
        <v>0</v>
      </c>
      <c r="X54" s="121">
        <f t="shared" ca="1" si="2"/>
        <v>0</v>
      </c>
      <c r="Y54" s="121">
        <f t="shared" ca="1" si="2"/>
        <v>0</v>
      </c>
      <c r="Z54" s="121">
        <f t="shared" ca="1" si="2"/>
        <v>0</v>
      </c>
      <c r="AA54" s="122" t="e">
        <f t="shared" ca="1" si="10"/>
        <v>#DIV/0!</v>
      </c>
      <c r="AB54" s="123">
        <f t="shared" si="3"/>
        <v>0</v>
      </c>
      <c r="AC54" s="124" t="e">
        <f t="shared" si="4"/>
        <v>#DIV/0!</v>
      </c>
      <c r="AE54" s="192"/>
      <c r="AF54" s="192"/>
    </row>
    <row r="55" spans="1:32">
      <c r="A55" s="115">
        <v>13</v>
      </c>
      <c r="B55" s="165" t="str">
        <f t="shared" si="5"/>
        <v/>
      </c>
      <c r="C55" s="166" t="str">
        <f t="shared" si="6"/>
        <v/>
      </c>
      <c r="D55" s="206"/>
      <c r="E55" s="220"/>
      <c r="F55" s="221"/>
      <c r="G55" s="246"/>
      <c r="H55" s="194"/>
      <c r="I55" s="247"/>
      <c r="J55" s="250"/>
      <c r="K55" s="116" t="e">
        <f>J55*'TYPICAL PROFILE'!$E$195</f>
        <v>#DIV/0!</v>
      </c>
      <c r="L55" s="117" t="e">
        <f>'TYPICAL PROFILE'!$F$195*PRICING!J55</f>
        <v>#DIV/0!</v>
      </c>
      <c r="M55" s="117" t="e">
        <f>'TYPICAL PROFILE'!$G$195*PRICING!J55</f>
        <v>#DIV/0!</v>
      </c>
      <c r="N55" s="118" t="e">
        <f t="shared" si="7"/>
        <v>#DIV/0!</v>
      </c>
      <c r="O55" s="117" t="e">
        <f>'TYPICAL PROFILE'!$H$195*PRICING!J55</f>
        <v>#DIV/0!</v>
      </c>
      <c r="P55" s="117" t="e">
        <f>'TYPICAL PROFILE'!$I$195*PRICING!J55</f>
        <v>#DIV/0!</v>
      </c>
      <c r="Q55" s="117" t="e">
        <f>'TYPICAL PROFILE'!$J$195*PRICING!J55</f>
        <v>#DIV/0!</v>
      </c>
      <c r="R55" s="119" t="e">
        <f t="shared" si="8"/>
        <v>#DIV/0!</v>
      </c>
      <c r="S55" s="139" t="e">
        <f t="shared" si="0"/>
        <v>#DIV/0!</v>
      </c>
      <c r="T55" s="248">
        <f t="shared" si="1"/>
        <v>0</v>
      </c>
      <c r="U55" s="120">
        <f t="shared" ca="1" si="9"/>
        <v>0</v>
      </c>
      <c r="V55" s="121">
        <f t="shared" ca="1" si="2"/>
        <v>0</v>
      </c>
      <c r="W55" s="121">
        <f t="shared" ca="1" si="2"/>
        <v>0</v>
      </c>
      <c r="X55" s="121">
        <f t="shared" ca="1" si="2"/>
        <v>0</v>
      </c>
      <c r="Y55" s="121">
        <f t="shared" ca="1" si="2"/>
        <v>0</v>
      </c>
      <c r="Z55" s="121">
        <f t="shared" ca="1" si="2"/>
        <v>0</v>
      </c>
      <c r="AA55" s="122" t="e">
        <f t="shared" ca="1" si="10"/>
        <v>#DIV/0!</v>
      </c>
      <c r="AB55" s="123">
        <f t="shared" si="3"/>
        <v>0</v>
      </c>
      <c r="AC55" s="124" t="e">
        <f t="shared" si="4"/>
        <v>#DIV/0!</v>
      </c>
      <c r="AE55" s="192"/>
      <c r="AF55" s="192"/>
    </row>
    <row r="56" spans="1:32">
      <c r="A56" s="115">
        <v>14</v>
      </c>
      <c r="B56" s="165" t="str">
        <f t="shared" si="5"/>
        <v/>
      </c>
      <c r="C56" s="166" t="str">
        <f t="shared" si="6"/>
        <v/>
      </c>
      <c r="D56" s="206"/>
      <c r="E56" s="220"/>
      <c r="F56" s="221"/>
      <c r="G56" s="246"/>
      <c r="H56" s="194"/>
      <c r="I56" s="247"/>
      <c r="J56" s="250"/>
      <c r="K56" s="116" t="e">
        <f>J56*'TYPICAL PROFILE'!$E$195</f>
        <v>#DIV/0!</v>
      </c>
      <c r="L56" s="117" t="e">
        <f>'TYPICAL PROFILE'!$F$195*PRICING!J56</f>
        <v>#DIV/0!</v>
      </c>
      <c r="M56" s="117" t="e">
        <f>'TYPICAL PROFILE'!$G$195*PRICING!J56</f>
        <v>#DIV/0!</v>
      </c>
      <c r="N56" s="118" t="e">
        <f t="shared" si="7"/>
        <v>#DIV/0!</v>
      </c>
      <c r="O56" s="117" t="e">
        <f>'TYPICAL PROFILE'!$H$195*PRICING!J56</f>
        <v>#DIV/0!</v>
      </c>
      <c r="P56" s="117" t="e">
        <f>'TYPICAL PROFILE'!$I$195*PRICING!J56</f>
        <v>#DIV/0!</v>
      </c>
      <c r="Q56" s="117" t="e">
        <f>'TYPICAL PROFILE'!$J$195*PRICING!J56</f>
        <v>#DIV/0!</v>
      </c>
      <c r="R56" s="119" t="e">
        <f t="shared" si="8"/>
        <v>#DIV/0!</v>
      </c>
      <c r="S56" s="139" t="e">
        <f t="shared" si="0"/>
        <v>#DIV/0!</v>
      </c>
      <c r="T56" s="248">
        <f t="shared" si="1"/>
        <v>0</v>
      </c>
      <c r="U56" s="120">
        <f t="shared" ca="1" si="9"/>
        <v>0</v>
      </c>
      <c r="V56" s="121">
        <f t="shared" ca="1" si="2"/>
        <v>0</v>
      </c>
      <c r="W56" s="121">
        <f t="shared" ca="1" si="2"/>
        <v>0</v>
      </c>
      <c r="X56" s="121">
        <f t="shared" ca="1" si="2"/>
        <v>0</v>
      </c>
      <c r="Y56" s="121">
        <f t="shared" ca="1" si="2"/>
        <v>0</v>
      </c>
      <c r="Z56" s="121">
        <f t="shared" ca="1" si="2"/>
        <v>0</v>
      </c>
      <c r="AA56" s="122" t="e">
        <f t="shared" ca="1" si="10"/>
        <v>#DIV/0!</v>
      </c>
      <c r="AB56" s="123">
        <f t="shared" si="3"/>
        <v>0</v>
      </c>
      <c r="AC56" s="124" t="e">
        <f t="shared" si="4"/>
        <v>#DIV/0!</v>
      </c>
      <c r="AE56" s="192"/>
      <c r="AF56" s="192"/>
    </row>
    <row r="57" spans="1:32">
      <c r="A57" s="115">
        <v>15</v>
      </c>
      <c r="B57" s="165" t="str">
        <f t="shared" si="5"/>
        <v/>
      </c>
      <c r="C57" s="166" t="str">
        <f t="shared" si="6"/>
        <v/>
      </c>
      <c r="D57" s="206"/>
      <c r="E57" s="220"/>
      <c r="F57" s="221"/>
      <c r="G57" s="246"/>
      <c r="H57" s="194"/>
      <c r="I57" s="247"/>
      <c r="J57" s="250"/>
      <c r="K57" s="116" t="e">
        <f>J57*'TYPICAL PROFILE'!$E$195</f>
        <v>#DIV/0!</v>
      </c>
      <c r="L57" s="117" t="e">
        <f>'TYPICAL PROFILE'!$F$195*PRICING!J57</f>
        <v>#DIV/0!</v>
      </c>
      <c r="M57" s="117" t="e">
        <f>'TYPICAL PROFILE'!$G$195*PRICING!J57</f>
        <v>#DIV/0!</v>
      </c>
      <c r="N57" s="118" t="e">
        <f t="shared" si="7"/>
        <v>#DIV/0!</v>
      </c>
      <c r="O57" s="117" t="e">
        <f>'TYPICAL PROFILE'!$H$195*PRICING!J57</f>
        <v>#DIV/0!</v>
      </c>
      <c r="P57" s="117" t="e">
        <f>'TYPICAL PROFILE'!$I$195*PRICING!J57</f>
        <v>#DIV/0!</v>
      </c>
      <c r="Q57" s="117" t="e">
        <f>'TYPICAL PROFILE'!$J$195*PRICING!J57</f>
        <v>#DIV/0!</v>
      </c>
      <c r="R57" s="119" t="e">
        <f t="shared" si="8"/>
        <v>#DIV/0!</v>
      </c>
      <c r="S57" s="139" t="e">
        <f t="shared" si="0"/>
        <v>#DIV/0!</v>
      </c>
      <c r="T57" s="248">
        <f t="shared" si="1"/>
        <v>0</v>
      </c>
      <c r="U57" s="120">
        <f t="shared" ca="1" si="9"/>
        <v>0</v>
      </c>
      <c r="V57" s="121">
        <f t="shared" ca="1" si="2"/>
        <v>0</v>
      </c>
      <c r="W57" s="121">
        <f t="shared" ca="1" si="2"/>
        <v>0</v>
      </c>
      <c r="X57" s="121">
        <f t="shared" ca="1" si="2"/>
        <v>0</v>
      </c>
      <c r="Y57" s="121">
        <f t="shared" ca="1" si="2"/>
        <v>0</v>
      </c>
      <c r="Z57" s="121">
        <f t="shared" ca="1" si="2"/>
        <v>0</v>
      </c>
      <c r="AA57" s="122" t="e">
        <f t="shared" ca="1" si="10"/>
        <v>#DIV/0!</v>
      </c>
      <c r="AB57" s="123">
        <f t="shared" si="3"/>
        <v>0</v>
      </c>
      <c r="AC57" s="124" t="e">
        <f t="shared" si="4"/>
        <v>#DIV/0!</v>
      </c>
      <c r="AE57" s="192"/>
      <c r="AF57" s="192"/>
    </row>
    <row r="58" spans="1:32">
      <c r="A58" s="115">
        <v>16</v>
      </c>
      <c r="B58" s="165" t="str">
        <f t="shared" si="5"/>
        <v/>
      </c>
      <c r="C58" s="166" t="str">
        <f t="shared" si="6"/>
        <v/>
      </c>
      <c r="D58" s="206"/>
      <c r="E58" s="220"/>
      <c r="F58" s="221"/>
      <c r="G58" s="246"/>
      <c r="H58" s="194"/>
      <c r="I58" s="247"/>
      <c r="J58" s="250"/>
      <c r="K58" s="116" t="e">
        <f>J58*'TYPICAL PROFILE'!$E$195</f>
        <v>#DIV/0!</v>
      </c>
      <c r="L58" s="117" t="e">
        <f>'TYPICAL PROFILE'!$F$195*PRICING!J58</f>
        <v>#DIV/0!</v>
      </c>
      <c r="M58" s="117" t="e">
        <f>'TYPICAL PROFILE'!$G$195*PRICING!J58</f>
        <v>#DIV/0!</v>
      </c>
      <c r="N58" s="118" t="e">
        <f t="shared" si="7"/>
        <v>#DIV/0!</v>
      </c>
      <c r="O58" s="117" t="e">
        <f>'TYPICAL PROFILE'!$H$195*PRICING!J58</f>
        <v>#DIV/0!</v>
      </c>
      <c r="P58" s="117" t="e">
        <f>'TYPICAL PROFILE'!$I$195*PRICING!J58</f>
        <v>#DIV/0!</v>
      </c>
      <c r="Q58" s="117" t="e">
        <f>'TYPICAL PROFILE'!$J$195*PRICING!J58</f>
        <v>#DIV/0!</v>
      </c>
      <c r="R58" s="119" t="e">
        <f t="shared" si="8"/>
        <v>#DIV/0!</v>
      </c>
      <c r="S58" s="139" t="e">
        <f t="shared" si="0"/>
        <v>#DIV/0!</v>
      </c>
      <c r="T58" s="248">
        <f t="shared" si="1"/>
        <v>0</v>
      </c>
      <c r="U58" s="120">
        <f t="shared" ca="1" si="9"/>
        <v>0</v>
      </c>
      <c r="V58" s="121">
        <f t="shared" ca="1" si="2"/>
        <v>0</v>
      </c>
      <c r="W58" s="121">
        <f t="shared" ca="1" si="2"/>
        <v>0</v>
      </c>
      <c r="X58" s="121">
        <f t="shared" ca="1" si="2"/>
        <v>0</v>
      </c>
      <c r="Y58" s="121">
        <f t="shared" ca="1" si="2"/>
        <v>0</v>
      </c>
      <c r="Z58" s="121">
        <f t="shared" ca="1" si="2"/>
        <v>0</v>
      </c>
      <c r="AA58" s="122" t="e">
        <f t="shared" ca="1" si="10"/>
        <v>#DIV/0!</v>
      </c>
      <c r="AB58" s="123">
        <f t="shared" si="3"/>
        <v>0</v>
      </c>
      <c r="AC58" s="124" t="e">
        <f t="shared" si="4"/>
        <v>#DIV/0!</v>
      </c>
      <c r="AE58" s="192"/>
      <c r="AF58" s="192"/>
    </row>
    <row r="59" spans="1:32">
      <c r="A59" s="115">
        <v>17</v>
      </c>
      <c r="B59" s="165" t="str">
        <f t="shared" si="5"/>
        <v/>
      </c>
      <c r="C59" s="166" t="str">
        <f t="shared" si="6"/>
        <v/>
      </c>
      <c r="D59" s="206"/>
      <c r="E59" s="220"/>
      <c r="F59" s="221"/>
      <c r="G59" s="246"/>
      <c r="H59" s="194"/>
      <c r="I59" s="247"/>
      <c r="J59" s="250"/>
      <c r="K59" s="116" t="e">
        <f>J59*'TYPICAL PROFILE'!$E$195</f>
        <v>#DIV/0!</v>
      </c>
      <c r="L59" s="117" t="e">
        <f>'TYPICAL PROFILE'!$F$195*PRICING!J59</f>
        <v>#DIV/0!</v>
      </c>
      <c r="M59" s="117" t="e">
        <f>'TYPICAL PROFILE'!$G$195*PRICING!J59</f>
        <v>#DIV/0!</v>
      </c>
      <c r="N59" s="118" t="e">
        <f t="shared" si="7"/>
        <v>#DIV/0!</v>
      </c>
      <c r="O59" s="117" t="e">
        <f>'TYPICAL PROFILE'!$H$195*PRICING!J59</f>
        <v>#DIV/0!</v>
      </c>
      <c r="P59" s="117" t="e">
        <f>'TYPICAL PROFILE'!$I$195*PRICING!J59</f>
        <v>#DIV/0!</v>
      </c>
      <c r="Q59" s="117" t="e">
        <f>'TYPICAL PROFILE'!$J$195*PRICING!J59</f>
        <v>#DIV/0!</v>
      </c>
      <c r="R59" s="119" t="e">
        <f t="shared" si="8"/>
        <v>#DIV/0!</v>
      </c>
      <c r="S59" s="139" t="e">
        <f t="shared" si="0"/>
        <v>#DIV/0!</v>
      </c>
      <c r="T59" s="248">
        <f t="shared" si="1"/>
        <v>0</v>
      </c>
      <c r="U59" s="120">
        <f t="shared" ca="1" si="9"/>
        <v>0</v>
      </c>
      <c r="V59" s="121">
        <f t="shared" ca="1" si="9"/>
        <v>0</v>
      </c>
      <c r="W59" s="121">
        <f t="shared" ca="1" si="9"/>
        <v>0</v>
      </c>
      <c r="X59" s="121">
        <f t="shared" ca="1" si="9"/>
        <v>0</v>
      </c>
      <c r="Y59" s="121">
        <f t="shared" ca="1" si="9"/>
        <v>0</v>
      </c>
      <c r="Z59" s="121">
        <f t="shared" ca="1" si="9"/>
        <v>0</v>
      </c>
      <c r="AA59" s="122" t="e">
        <f t="shared" ca="1" si="10"/>
        <v>#DIV/0!</v>
      </c>
      <c r="AB59" s="123">
        <f t="shared" si="3"/>
        <v>0</v>
      </c>
      <c r="AC59" s="124" t="e">
        <f t="shared" si="4"/>
        <v>#DIV/0!</v>
      </c>
      <c r="AE59" s="192"/>
      <c r="AF59" s="192"/>
    </row>
    <row r="60" spans="1:32">
      <c r="A60" s="115">
        <v>18</v>
      </c>
      <c r="B60" s="165" t="str">
        <f t="shared" si="5"/>
        <v/>
      </c>
      <c r="C60" s="166" t="str">
        <f t="shared" si="6"/>
        <v/>
      </c>
      <c r="D60" s="206"/>
      <c r="E60" s="220"/>
      <c r="F60" s="221"/>
      <c r="G60" s="246"/>
      <c r="H60" s="194"/>
      <c r="I60" s="247"/>
      <c r="J60" s="250"/>
      <c r="K60" s="116" t="e">
        <f>J60*'TYPICAL PROFILE'!$E$195</f>
        <v>#DIV/0!</v>
      </c>
      <c r="L60" s="117" t="e">
        <f>'TYPICAL PROFILE'!$F$195*PRICING!J60</f>
        <v>#DIV/0!</v>
      </c>
      <c r="M60" s="117" t="e">
        <f>'TYPICAL PROFILE'!$G$195*PRICING!J60</f>
        <v>#DIV/0!</v>
      </c>
      <c r="N60" s="118" t="e">
        <f t="shared" si="7"/>
        <v>#DIV/0!</v>
      </c>
      <c r="O60" s="117" t="e">
        <f>'TYPICAL PROFILE'!$H$195*PRICING!J60</f>
        <v>#DIV/0!</v>
      </c>
      <c r="P60" s="117" t="e">
        <f>'TYPICAL PROFILE'!$I$195*PRICING!J60</f>
        <v>#DIV/0!</v>
      </c>
      <c r="Q60" s="117" t="e">
        <f>'TYPICAL PROFILE'!$J$195*PRICING!J60</f>
        <v>#DIV/0!</v>
      </c>
      <c r="R60" s="119" t="e">
        <f t="shared" si="8"/>
        <v>#DIV/0!</v>
      </c>
      <c r="S60" s="139" t="e">
        <f t="shared" si="0"/>
        <v>#DIV/0!</v>
      </c>
      <c r="T60" s="248">
        <f t="shared" si="1"/>
        <v>0</v>
      </c>
      <c r="U60" s="120">
        <f t="shared" ca="1" si="9"/>
        <v>0</v>
      </c>
      <c r="V60" s="121">
        <f t="shared" ca="1" si="9"/>
        <v>0</v>
      </c>
      <c r="W60" s="121">
        <f t="shared" ca="1" si="9"/>
        <v>0</v>
      </c>
      <c r="X60" s="121">
        <f t="shared" ca="1" si="9"/>
        <v>0</v>
      </c>
      <c r="Y60" s="121">
        <f t="shared" ca="1" si="9"/>
        <v>0</v>
      </c>
      <c r="Z60" s="121">
        <f t="shared" ca="1" si="9"/>
        <v>0</v>
      </c>
      <c r="AA60" s="122" t="e">
        <f t="shared" ca="1" si="10"/>
        <v>#DIV/0!</v>
      </c>
      <c r="AB60" s="123">
        <f t="shared" si="3"/>
        <v>0</v>
      </c>
      <c r="AC60" s="124" t="e">
        <f t="shared" si="4"/>
        <v>#DIV/0!</v>
      </c>
      <c r="AE60" s="192"/>
      <c r="AF60" s="192"/>
    </row>
    <row r="61" spans="1:32">
      <c r="A61" s="115">
        <v>19</v>
      </c>
      <c r="B61" s="165" t="str">
        <f t="shared" si="5"/>
        <v/>
      </c>
      <c r="C61" s="166" t="str">
        <f t="shared" si="6"/>
        <v/>
      </c>
      <c r="D61" s="206"/>
      <c r="E61" s="220"/>
      <c r="F61" s="221"/>
      <c r="G61" s="246"/>
      <c r="H61" s="194"/>
      <c r="I61" s="247"/>
      <c r="J61" s="250"/>
      <c r="K61" s="116" t="e">
        <f>J61*'TYPICAL PROFILE'!$E$195</f>
        <v>#DIV/0!</v>
      </c>
      <c r="L61" s="117" t="e">
        <f>'TYPICAL PROFILE'!$F$195*PRICING!J61</f>
        <v>#DIV/0!</v>
      </c>
      <c r="M61" s="117" t="e">
        <f>'TYPICAL PROFILE'!$G$195*PRICING!J61</f>
        <v>#DIV/0!</v>
      </c>
      <c r="N61" s="118" t="e">
        <f t="shared" si="7"/>
        <v>#DIV/0!</v>
      </c>
      <c r="O61" s="117" t="e">
        <f>'TYPICAL PROFILE'!$H$195*PRICING!J61</f>
        <v>#DIV/0!</v>
      </c>
      <c r="P61" s="117" t="e">
        <f>'TYPICAL PROFILE'!$I$195*PRICING!J61</f>
        <v>#DIV/0!</v>
      </c>
      <c r="Q61" s="117" t="e">
        <f>'TYPICAL PROFILE'!$J$195*PRICING!J61</f>
        <v>#DIV/0!</v>
      </c>
      <c r="R61" s="119" t="e">
        <f t="shared" si="8"/>
        <v>#DIV/0!</v>
      </c>
      <c r="S61" s="139" t="e">
        <f t="shared" si="0"/>
        <v>#DIV/0!</v>
      </c>
      <c r="T61" s="248">
        <f t="shared" si="1"/>
        <v>0</v>
      </c>
      <c r="U61" s="120">
        <f t="shared" ca="1" si="9"/>
        <v>0</v>
      </c>
      <c r="V61" s="121">
        <f t="shared" ca="1" si="9"/>
        <v>0</v>
      </c>
      <c r="W61" s="121">
        <f t="shared" ca="1" si="9"/>
        <v>0</v>
      </c>
      <c r="X61" s="121">
        <f t="shared" ca="1" si="9"/>
        <v>0</v>
      </c>
      <c r="Y61" s="121">
        <f t="shared" ca="1" si="9"/>
        <v>0</v>
      </c>
      <c r="Z61" s="121">
        <f t="shared" ca="1" si="9"/>
        <v>0</v>
      </c>
      <c r="AA61" s="122" t="e">
        <f t="shared" ca="1" si="10"/>
        <v>#DIV/0!</v>
      </c>
      <c r="AB61" s="123">
        <f t="shared" si="3"/>
        <v>0</v>
      </c>
      <c r="AC61" s="124" t="e">
        <f t="shared" si="4"/>
        <v>#DIV/0!</v>
      </c>
      <c r="AE61" s="192"/>
      <c r="AF61" s="192"/>
    </row>
    <row r="62" spans="1:32">
      <c r="A62" s="115">
        <v>20</v>
      </c>
      <c r="B62" s="165" t="str">
        <f t="shared" si="5"/>
        <v/>
      </c>
      <c r="C62" s="166" t="str">
        <f t="shared" si="6"/>
        <v/>
      </c>
      <c r="D62" s="206"/>
      <c r="E62" s="220"/>
      <c r="F62" s="221"/>
      <c r="G62" s="246"/>
      <c r="H62" s="194"/>
      <c r="I62" s="247"/>
      <c r="J62" s="250"/>
      <c r="K62" s="116" t="e">
        <f>J62*'TYPICAL PROFILE'!$E$195</f>
        <v>#DIV/0!</v>
      </c>
      <c r="L62" s="117" t="e">
        <f>'TYPICAL PROFILE'!$F$195*PRICING!J62</f>
        <v>#DIV/0!</v>
      </c>
      <c r="M62" s="117" t="e">
        <f>'TYPICAL PROFILE'!$G$195*PRICING!J62</f>
        <v>#DIV/0!</v>
      </c>
      <c r="N62" s="118" t="e">
        <f t="shared" si="7"/>
        <v>#DIV/0!</v>
      </c>
      <c r="O62" s="117" t="e">
        <f>'TYPICAL PROFILE'!$H$195*PRICING!J62</f>
        <v>#DIV/0!</v>
      </c>
      <c r="P62" s="117" t="e">
        <f>'TYPICAL PROFILE'!$I$195*PRICING!J62</f>
        <v>#DIV/0!</v>
      </c>
      <c r="Q62" s="117" t="e">
        <f>'TYPICAL PROFILE'!$J$195*PRICING!J62</f>
        <v>#DIV/0!</v>
      </c>
      <c r="R62" s="119" t="e">
        <f t="shared" si="8"/>
        <v>#DIV/0!</v>
      </c>
      <c r="S62" s="139" t="e">
        <f t="shared" si="0"/>
        <v>#DIV/0!</v>
      </c>
      <c r="T62" s="248">
        <f t="shared" si="1"/>
        <v>0</v>
      </c>
      <c r="U62" s="120">
        <f t="shared" ca="1" si="9"/>
        <v>0</v>
      </c>
      <c r="V62" s="121">
        <f t="shared" ca="1" si="9"/>
        <v>0</v>
      </c>
      <c r="W62" s="121">
        <f t="shared" ca="1" si="9"/>
        <v>0</v>
      </c>
      <c r="X62" s="121">
        <f t="shared" ca="1" si="9"/>
        <v>0</v>
      </c>
      <c r="Y62" s="121">
        <f t="shared" ca="1" si="9"/>
        <v>0</v>
      </c>
      <c r="Z62" s="121">
        <f t="shared" ca="1" si="9"/>
        <v>0</v>
      </c>
      <c r="AA62" s="122" t="e">
        <f t="shared" ca="1" si="10"/>
        <v>#DIV/0!</v>
      </c>
      <c r="AB62" s="123">
        <f t="shared" si="3"/>
        <v>0</v>
      </c>
      <c r="AC62" s="124" t="e">
        <f t="shared" si="4"/>
        <v>#DIV/0!</v>
      </c>
      <c r="AE62" s="192"/>
      <c r="AF62" s="192"/>
    </row>
    <row r="63" spans="1:32">
      <c r="A63" s="115">
        <v>21</v>
      </c>
      <c r="B63" s="165" t="str">
        <f t="shared" si="5"/>
        <v/>
      </c>
      <c r="C63" s="166" t="str">
        <f t="shared" si="6"/>
        <v/>
      </c>
      <c r="D63" s="206"/>
      <c r="E63" s="220"/>
      <c r="F63" s="221"/>
      <c r="G63" s="194"/>
      <c r="H63" s="194"/>
      <c r="I63" s="202"/>
      <c r="J63" s="202"/>
      <c r="K63" s="116" t="e">
        <f>J63*'TYPICAL PROFILE'!$E$195</f>
        <v>#DIV/0!</v>
      </c>
      <c r="L63" s="117" t="e">
        <f>'TYPICAL PROFILE'!$F$195*PRICING!J63</f>
        <v>#DIV/0!</v>
      </c>
      <c r="M63" s="117" t="e">
        <f>'TYPICAL PROFILE'!$G$195*PRICING!J63</f>
        <v>#DIV/0!</v>
      </c>
      <c r="N63" s="118" t="e">
        <f t="shared" si="7"/>
        <v>#DIV/0!</v>
      </c>
      <c r="O63" s="117" t="e">
        <f>'TYPICAL PROFILE'!$H$195*PRICING!J63</f>
        <v>#DIV/0!</v>
      </c>
      <c r="P63" s="117" t="e">
        <f>'TYPICAL PROFILE'!$I$195*PRICING!J63</f>
        <v>#DIV/0!</v>
      </c>
      <c r="Q63" s="117" t="e">
        <f>'TYPICAL PROFILE'!$J$195*PRICING!J63</f>
        <v>#DIV/0!</v>
      </c>
      <c r="R63" s="119" t="e">
        <f t="shared" si="8"/>
        <v>#DIV/0!</v>
      </c>
      <c r="S63" s="139" t="e">
        <f t="shared" si="0"/>
        <v>#DIV/0!</v>
      </c>
      <c r="T63" s="141">
        <f t="shared" si="1"/>
        <v>0</v>
      </c>
      <c r="U63" s="120">
        <f t="shared" ca="1" si="9"/>
        <v>0</v>
      </c>
      <c r="V63" s="121">
        <f t="shared" ca="1" si="9"/>
        <v>0</v>
      </c>
      <c r="W63" s="121">
        <f t="shared" ca="1" si="9"/>
        <v>0</v>
      </c>
      <c r="X63" s="121">
        <f t="shared" ca="1" si="9"/>
        <v>0</v>
      </c>
      <c r="Y63" s="121">
        <f t="shared" ca="1" si="9"/>
        <v>0</v>
      </c>
      <c r="Z63" s="121">
        <f t="shared" ca="1" si="9"/>
        <v>0</v>
      </c>
      <c r="AA63" s="122" t="e">
        <f t="shared" ca="1" si="10"/>
        <v>#DIV/0!</v>
      </c>
      <c r="AB63" s="123">
        <f t="shared" si="3"/>
        <v>0</v>
      </c>
      <c r="AC63" s="124" t="e">
        <f t="shared" si="4"/>
        <v>#DIV/0!</v>
      </c>
      <c r="AE63" s="192"/>
      <c r="AF63" s="192"/>
    </row>
    <row r="64" spans="1:32">
      <c r="A64" s="115">
        <v>22</v>
      </c>
      <c r="B64" s="165" t="str">
        <f t="shared" si="5"/>
        <v/>
      </c>
      <c r="C64" s="166" t="str">
        <f t="shared" si="6"/>
        <v/>
      </c>
      <c r="D64" s="206"/>
      <c r="E64" s="220"/>
      <c r="F64" s="221"/>
      <c r="G64" s="194"/>
      <c r="H64" s="194"/>
      <c r="I64" s="202"/>
      <c r="J64" s="202"/>
      <c r="K64" s="116" t="e">
        <f>J64*'TYPICAL PROFILE'!$E$195</f>
        <v>#DIV/0!</v>
      </c>
      <c r="L64" s="117" t="e">
        <f>'TYPICAL PROFILE'!$F$195*PRICING!J64</f>
        <v>#DIV/0!</v>
      </c>
      <c r="M64" s="117" t="e">
        <f>'TYPICAL PROFILE'!$G$195*PRICING!J64</f>
        <v>#DIV/0!</v>
      </c>
      <c r="N64" s="118" t="e">
        <f t="shared" si="7"/>
        <v>#DIV/0!</v>
      </c>
      <c r="O64" s="117" t="e">
        <f>'TYPICAL PROFILE'!$H$195*PRICING!J64</f>
        <v>#DIV/0!</v>
      </c>
      <c r="P64" s="117" t="e">
        <f>'TYPICAL PROFILE'!$I$195*PRICING!J64</f>
        <v>#DIV/0!</v>
      </c>
      <c r="Q64" s="117" t="e">
        <f>'TYPICAL PROFILE'!$J$195*PRICING!J64</f>
        <v>#DIV/0!</v>
      </c>
      <c r="R64" s="119" t="e">
        <f t="shared" si="8"/>
        <v>#DIV/0!</v>
      </c>
      <c r="S64" s="139" t="e">
        <f t="shared" si="0"/>
        <v>#DIV/0!</v>
      </c>
      <c r="T64" s="141">
        <f t="shared" si="1"/>
        <v>0</v>
      </c>
      <c r="U64" s="120">
        <f t="shared" ca="1" si="9"/>
        <v>0</v>
      </c>
      <c r="V64" s="121">
        <f t="shared" ca="1" si="9"/>
        <v>0</v>
      </c>
      <c r="W64" s="121">
        <f t="shared" ca="1" si="9"/>
        <v>0</v>
      </c>
      <c r="X64" s="121">
        <f t="shared" ca="1" si="9"/>
        <v>0</v>
      </c>
      <c r="Y64" s="121">
        <f t="shared" ca="1" si="9"/>
        <v>0</v>
      </c>
      <c r="Z64" s="121">
        <f t="shared" ca="1" si="9"/>
        <v>0</v>
      </c>
      <c r="AA64" s="122" t="e">
        <f t="shared" ca="1" si="10"/>
        <v>#DIV/0!</v>
      </c>
      <c r="AB64" s="123">
        <f t="shared" si="3"/>
        <v>0</v>
      </c>
      <c r="AC64" s="124" t="e">
        <f t="shared" si="4"/>
        <v>#DIV/0!</v>
      </c>
      <c r="AE64" s="192"/>
      <c r="AF64" s="192"/>
    </row>
    <row r="65" spans="1:32">
      <c r="A65" s="115">
        <v>23</v>
      </c>
      <c r="B65" s="165" t="str">
        <f t="shared" si="5"/>
        <v/>
      </c>
      <c r="C65" s="166" t="str">
        <f t="shared" si="6"/>
        <v/>
      </c>
      <c r="D65" s="206"/>
      <c r="E65" s="220"/>
      <c r="F65" s="221"/>
      <c r="G65" s="194"/>
      <c r="H65" s="194"/>
      <c r="I65" s="202"/>
      <c r="J65" s="202"/>
      <c r="K65" s="116" t="e">
        <f>J65*'TYPICAL PROFILE'!$E$195</f>
        <v>#DIV/0!</v>
      </c>
      <c r="L65" s="117" t="e">
        <f>'TYPICAL PROFILE'!$F$195*PRICING!J65</f>
        <v>#DIV/0!</v>
      </c>
      <c r="M65" s="117" t="e">
        <f>'TYPICAL PROFILE'!$G$195*PRICING!J65</f>
        <v>#DIV/0!</v>
      </c>
      <c r="N65" s="118" t="e">
        <f t="shared" si="7"/>
        <v>#DIV/0!</v>
      </c>
      <c r="O65" s="117" t="e">
        <f>'TYPICAL PROFILE'!$H$195*PRICING!J65</f>
        <v>#DIV/0!</v>
      </c>
      <c r="P65" s="117" t="e">
        <f>'TYPICAL PROFILE'!$I$195*PRICING!J65</f>
        <v>#DIV/0!</v>
      </c>
      <c r="Q65" s="117" t="e">
        <f>'TYPICAL PROFILE'!$J$195*PRICING!J65</f>
        <v>#DIV/0!</v>
      </c>
      <c r="R65" s="119" t="e">
        <f t="shared" si="8"/>
        <v>#DIV/0!</v>
      </c>
      <c r="S65" s="139" t="e">
        <f t="shared" si="0"/>
        <v>#DIV/0!</v>
      </c>
      <c r="T65" s="141">
        <f t="shared" si="1"/>
        <v>0</v>
      </c>
      <c r="U65" s="120">
        <f t="shared" ca="1" si="9"/>
        <v>0</v>
      </c>
      <c r="V65" s="121">
        <f t="shared" ca="1" si="9"/>
        <v>0</v>
      </c>
      <c r="W65" s="121">
        <f t="shared" ca="1" si="9"/>
        <v>0</v>
      </c>
      <c r="X65" s="121">
        <f t="shared" ca="1" si="9"/>
        <v>0</v>
      </c>
      <c r="Y65" s="121">
        <f t="shared" ca="1" si="9"/>
        <v>0</v>
      </c>
      <c r="Z65" s="121">
        <f t="shared" ca="1" si="9"/>
        <v>0</v>
      </c>
      <c r="AA65" s="122" t="e">
        <f t="shared" ca="1" si="10"/>
        <v>#DIV/0!</v>
      </c>
      <c r="AB65" s="123">
        <f t="shared" si="3"/>
        <v>0</v>
      </c>
      <c r="AC65" s="124" t="e">
        <f t="shared" si="4"/>
        <v>#DIV/0!</v>
      </c>
      <c r="AE65" s="192"/>
      <c r="AF65" s="192"/>
    </row>
    <row r="66" spans="1:32">
      <c r="A66" s="115">
        <v>24</v>
      </c>
      <c r="B66" s="165" t="str">
        <f t="shared" si="5"/>
        <v/>
      </c>
      <c r="C66" s="166" t="str">
        <f t="shared" si="6"/>
        <v/>
      </c>
      <c r="D66" s="206"/>
      <c r="E66" s="220"/>
      <c r="F66" s="221"/>
      <c r="G66" s="194"/>
      <c r="H66" s="194"/>
      <c r="I66" s="202"/>
      <c r="J66" s="202"/>
      <c r="K66" s="116" t="e">
        <f>J66*'TYPICAL PROFILE'!$E$195</f>
        <v>#DIV/0!</v>
      </c>
      <c r="L66" s="117" t="e">
        <f>'TYPICAL PROFILE'!$F$195*PRICING!J66</f>
        <v>#DIV/0!</v>
      </c>
      <c r="M66" s="117" t="e">
        <f>'TYPICAL PROFILE'!$G$195*PRICING!J66</f>
        <v>#DIV/0!</v>
      </c>
      <c r="N66" s="118" t="e">
        <f t="shared" si="7"/>
        <v>#DIV/0!</v>
      </c>
      <c r="O66" s="117" t="e">
        <f>'TYPICAL PROFILE'!$H$195*PRICING!J66</f>
        <v>#DIV/0!</v>
      </c>
      <c r="P66" s="117" t="e">
        <f>'TYPICAL PROFILE'!$I$195*PRICING!J66</f>
        <v>#DIV/0!</v>
      </c>
      <c r="Q66" s="117" t="e">
        <f>'TYPICAL PROFILE'!$J$195*PRICING!J66</f>
        <v>#DIV/0!</v>
      </c>
      <c r="R66" s="119" t="e">
        <f t="shared" si="8"/>
        <v>#DIV/0!</v>
      </c>
      <c r="S66" s="139" t="e">
        <f t="shared" si="0"/>
        <v>#DIV/0!</v>
      </c>
      <c r="T66" s="141">
        <f t="shared" si="1"/>
        <v>0</v>
      </c>
      <c r="U66" s="120">
        <f t="shared" ca="1" si="9"/>
        <v>0</v>
      </c>
      <c r="V66" s="121">
        <f t="shared" ca="1" si="9"/>
        <v>0</v>
      </c>
      <c r="W66" s="121">
        <f t="shared" ca="1" si="9"/>
        <v>0</v>
      </c>
      <c r="X66" s="121">
        <f t="shared" ca="1" si="9"/>
        <v>0</v>
      </c>
      <c r="Y66" s="121">
        <f t="shared" ca="1" si="9"/>
        <v>0</v>
      </c>
      <c r="Z66" s="121">
        <f t="shared" ca="1" si="9"/>
        <v>0</v>
      </c>
      <c r="AA66" s="122" t="e">
        <f t="shared" ca="1" si="10"/>
        <v>#DIV/0!</v>
      </c>
      <c r="AB66" s="123">
        <f t="shared" si="3"/>
        <v>0</v>
      </c>
      <c r="AC66" s="124" t="e">
        <f t="shared" si="4"/>
        <v>#DIV/0!</v>
      </c>
      <c r="AE66" s="192"/>
      <c r="AF66" s="192"/>
    </row>
    <row r="67" spans="1:32">
      <c r="A67" s="115">
        <v>25</v>
      </c>
      <c r="B67" s="165" t="str">
        <f t="shared" si="5"/>
        <v/>
      </c>
      <c r="C67" s="166" t="str">
        <f t="shared" si="6"/>
        <v/>
      </c>
      <c r="D67" s="206"/>
      <c r="E67" s="220"/>
      <c r="F67" s="221"/>
      <c r="G67" s="194"/>
      <c r="H67" s="194"/>
      <c r="I67" s="202"/>
      <c r="J67" s="202"/>
      <c r="K67" s="116" t="e">
        <f>J67*'TYPICAL PROFILE'!$E$195</f>
        <v>#DIV/0!</v>
      </c>
      <c r="L67" s="117" t="e">
        <f>'TYPICAL PROFILE'!$F$195*PRICING!J67</f>
        <v>#DIV/0!</v>
      </c>
      <c r="M67" s="117" t="e">
        <f>'TYPICAL PROFILE'!$G$195*PRICING!J67</f>
        <v>#DIV/0!</v>
      </c>
      <c r="N67" s="118" t="e">
        <f t="shared" si="7"/>
        <v>#DIV/0!</v>
      </c>
      <c r="O67" s="117" t="e">
        <f>'TYPICAL PROFILE'!$H$195*PRICING!J67</f>
        <v>#DIV/0!</v>
      </c>
      <c r="P67" s="117" t="e">
        <f>'TYPICAL PROFILE'!$I$195*PRICING!J67</f>
        <v>#DIV/0!</v>
      </c>
      <c r="Q67" s="117" t="e">
        <f>'TYPICAL PROFILE'!$J$195*PRICING!J67</f>
        <v>#DIV/0!</v>
      </c>
      <c r="R67" s="119" t="e">
        <f t="shared" si="8"/>
        <v>#DIV/0!</v>
      </c>
      <c r="S67" s="139" t="e">
        <f t="shared" si="0"/>
        <v>#DIV/0!</v>
      </c>
      <c r="T67" s="141">
        <f t="shared" si="1"/>
        <v>0</v>
      </c>
      <c r="U67" s="120">
        <f t="shared" ca="1" si="9"/>
        <v>0</v>
      </c>
      <c r="V67" s="121">
        <f t="shared" ca="1" si="9"/>
        <v>0</v>
      </c>
      <c r="W67" s="121">
        <f t="shared" ca="1" si="9"/>
        <v>0</v>
      </c>
      <c r="X67" s="121">
        <f t="shared" ca="1" si="9"/>
        <v>0</v>
      </c>
      <c r="Y67" s="121">
        <f t="shared" ca="1" si="9"/>
        <v>0</v>
      </c>
      <c r="Z67" s="121">
        <f t="shared" ca="1" si="9"/>
        <v>0</v>
      </c>
      <c r="AA67" s="122" t="e">
        <f t="shared" ca="1" si="10"/>
        <v>#DIV/0!</v>
      </c>
      <c r="AB67" s="123">
        <f t="shared" si="3"/>
        <v>0</v>
      </c>
      <c r="AC67" s="124" t="e">
        <f t="shared" si="4"/>
        <v>#DIV/0!</v>
      </c>
      <c r="AE67" s="192"/>
      <c r="AF67" s="192"/>
    </row>
    <row r="68" spans="1:32">
      <c r="A68" s="115">
        <v>26</v>
      </c>
      <c r="B68" s="165" t="str">
        <f t="shared" si="5"/>
        <v/>
      </c>
      <c r="C68" s="166" t="str">
        <f t="shared" si="6"/>
        <v/>
      </c>
      <c r="D68" s="206"/>
      <c r="E68" s="220"/>
      <c r="F68" s="221"/>
      <c r="G68" s="194"/>
      <c r="H68" s="194"/>
      <c r="I68" s="202"/>
      <c r="J68" s="202"/>
      <c r="K68" s="116" t="e">
        <f>J68*'TYPICAL PROFILE'!$E$195</f>
        <v>#DIV/0!</v>
      </c>
      <c r="L68" s="117" t="e">
        <f>'TYPICAL PROFILE'!$F$195*PRICING!J68</f>
        <v>#DIV/0!</v>
      </c>
      <c r="M68" s="117" t="e">
        <f>'TYPICAL PROFILE'!$G$195*PRICING!J68</f>
        <v>#DIV/0!</v>
      </c>
      <c r="N68" s="118" t="e">
        <f t="shared" si="7"/>
        <v>#DIV/0!</v>
      </c>
      <c r="O68" s="117" t="e">
        <f>'TYPICAL PROFILE'!$H$195*PRICING!J68</f>
        <v>#DIV/0!</v>
      </c>
      <c r="P68" s="117" t="e">
        <f>'TYPICAL PROFILE'!$I$195*PRICING!J68</f>
        <v>#DIV/0!</v>
      </c>
      <c r="Q68" s="117" t="e">
        <f>'TYPICAL PROFILE'!$J$195*PRICING!J68</f>
        <v>#DIV/0!</v>
      </c>
      <c r="R68" s="119" t="e">
        <f t="shared" si="8"/>
        <v>#DIV/0!</v>
      </c>
      <c r="S68" s="139" t="e">
        <f t="shared" si="0"/>
        <v>#DIV/0!</v>
      </c>
      <c r="T68" s="141">
        <f t="shared" si="1"/>
        <v>0</v>
      </c>
      <c r="U68" s="120">
        <f t="shared" ca="1" si="9"/>
        <v>0</v>
      </c>
      <c r="V68" s="121">
        <f t="shared" ca="1" si="9"/>
        <v>0</v>
      </c>
      <c r="W68" s="121">
        <f t="shared" ca="1" si="9"/>
        <v>0</v>
      </c>
      <c r="X68" s="121">
        <f t="shared" ca="1" si="9"/>
        <v>0</v>
      </c>
      <c r="Y68" s="121">
        <f t="shared" ca="1" si="9"/>
        <v>0</v>
      </c>
      <c r="Z68" s="121">
        <f t="shared" ca="1" si="9"/>
        <v>0</v>
      </c>
      <c r="AA68" s="122" t="e">
        <f t="shared" ca="1" si="10"/>
        <v>#DIV/0!</v>
      </c>
      <c r="AB68" s="123">
        <f t="shared" si="3"/>
        <v>0</v>
      </c>
      <c r="AC68" s="124" t="e">
        <f t="shared" si="4"/>
        <v>#DIV/0!</v>
      </c>
      <c r="AE68" s="192"/>
      <c r="AF68" s="192"/>
    </row>
    <row r="69" spans="1:32">
      <c r="A69" s="115">
        <v>27</v>
      </c>
      <c r="B69" s="165" t="str">
        <f t="shared" si="5"/>
        <v/>
      </c>
      <c r="C69" s="166" t="str">
        <f t="shared" si="6"/>
        <v/>
      </c>
      <c r="D69" s="206"/>
      <c r="E69" s="220"/>
      <c r="F69" s="221"/>
      <c r="G69" s="194"/>
      <c r="H69" s="194"/>
      <c r="I69" s="202"/>
      <c r="J69" s="202"/>
      <c r="K69" s="116" t="e">
        <f>J69*'TYPICAL PROFILE'!$E$195</f>
        <v>#DIV/0!</v>
      </c>
      <c r="L69" s="117" t="e">
        <f>'TYPICAL PROFILE'!$F$195*PRICING!J69</f>
        <v>#DIV/0!</v>
      </c>
      <c r="M69" s="117" t="e">
        <f>'TYPICAL PROFILE'!$G$195*PRICING!J69</f>
        <v>#DIV/0!</v>
      </c>
      <c r="N69" s="118" t="e">
        <f t="shared" si="7"/>
        <v>#DIV/0!</v>
      </c>
      <c r="O69" s="117" t="e">
        <f>'TYPICAL PROFILE'!$H$195*PRICING!J69</f>
        <v>#DIV/0!</v>
      </c>
      <c r="P69" s="117" t="e">
        <f>'TYPICAL PROFILE'!$I$195*PRICING!J69</f>
        <v>#DIV/0!</v>
      </c>
      <c r="Q69" s="117" t="e">
        <f>'TYPICAL PROFILE'!$J$195*PRICING!J69</f>
        <v>#DIV/0!</v>
      </c>
      <c r="R69" s="119" t="e">
        <f t="shared" si="8"/>
        <v>#DIV/0!</v>
      </c>
      <c r="S69" s="139" t="e">
        <f t="shared" si="0"/>
        <v>#DIV/0!</v>
      </c>
      <c r="T69" s="141">
        <f t="shared" si="1"/>
        <v>0</v>
      </c>
      <c r="U69" s="120">
        <f t="shared" ca="1" si="9"/>
        <v>0</v>
      </c>
      <c r="V69" s="121">
        <f t="shared" ca="1" si="9"/>
        <v>0</v>
      </c>
      <c r="W69" s="121">
        <f t="shared" ca="1" si="9"/>
        <v>0</v>
      </c>
      <c r="X69" s="121">
        <f t="shared" ca="1" si="9"/>
        <v>0</v>
      </c>
      <c r="Y69" s="121">
        <f t="shared" ca="1" si="9"/>
        <v>0</v>
      </c>
      <c r="Z69" s="121">
        <f t="shared" ca="1" si="9"/>
        <v>0</v>
      </c>
      <c r="AA69" s="122" t="e">
        <f t="shared" ca="1" si="10"/>
        <v>#DIV/0!</v>
      </c>
      <c r="AB69" s="123">
        <f t="shared" si="3"/>
        <v>0</v>
      </c>
      <c r="AC69" s="124" t="e">
        <f t="shared" si="4"/>
        <v>#DIV/0!</v>
      </c>
      <c r="AE69" s="192"/>
      <c r="AF69" s="192"/>
    </row>
    <row r="70" spans="1:32">
      <c r="A70" s="115">
        <v>28</v>
      </c>
      <c r="B70" s="165" t="str">
        <f t="shared" si="5"/>
        <v/>
      </c>
      <c r="C70" s="166" t="str">
        <f t="shared" si="6"/>
        <v/>
      </c>
      <c r="D70" s="206"/>
      <c r="E70" s="220"/>
      <c r="F70" s="221"/>
      <c r="G70" s="194"/>
      <c r="H70" s="194"/>
      <c r="I70" s="202"/>
      <c r="J70" s="202"/>
      <c r="K70" s="116" t="e">
        <f>J70*'TYPICAL PROFILE'!$E$195</f>
        <v>#DIV/0!</v>
      </c>
      <c r="L70" s="117" t="e">
        <f>'TYPICAL PROFILE'!$F$195*PRICING!J70</f>
        <v>#DIV/0!</v>
      </c>
      <c r="M70" s="117" t="e">
        <f>'TYPICAL PROFILE'!$G$195*PRICING!J70</f>
        <v>#DIV/0!</v>
      </c>
      <c r="N70" s="118" t="e">
        <f t="shared" si="7"/>
        <v>#DIV/0!</v>
      </c>
      <c r="O70" s="117" t="e">
        <f>'TYPICAL PROFILE'!$H$195*PRICING!J70</f>
        <v>#DIV/0!</v>
      </c>
      <c r="P70" s="117" t="e">
        <f>'TYPICAL PROFILE'!$I$195*PRICING!J70</f>
        <v>#DIV/0!</v>
      </c>
      <c r="Q70" s="117" t="e">
        <f>'TYPICAL PROFILE'!$J$195*PRICING!J70</f>
        <v>#DIV/0!</v>
      </c>
      <c r="R70" s="119" t="e">
        <f t="shared" si="8"/>
        <v>#DIV/0!</v>
      </c>
      <c r="S70" s="139" t="e">
        <f t="shared" si="0"/>
        <v>#DIV/0!</v>
      </c>
      <c r="T70" s="141">
        <f t="shared" si="1"/>
        <v>0</v>
      </c>
      <c r="U70" s="120">
        <f t="shared" ca="1" si="9"/>
        <v>0</v>
      </c>
      <c r="V70" s="121">
        <f t="shared" ca="1" si="9"/>
        <v>0</v>
      </c>
      <c r="W70" s="121">
        <f t="shared" ca="1" si="9"/>
        <v>0</v>
      </c>
      <c r="X70" s="121">
        <f t="shared" ca="1" si="9"/>
        <v>0</v>
      </c>
      <c r="Y70" s="121">
        <f t="shared" ca="1" si="9"/>
        <v>0</v>
      </c>
      <c r="Z70" s="121">
        <f t="shared" ca="1" si="9"/>
        <v>0</v>
      </c>
      <c r="AA70" s="122" t="e">
        <f t="shared" ca="1" si="10"/>
        <v>#DIV/0!</v>
      </c>
      <c r="AB70" s="123">
        <f t="shared" si="3"/>
        <v>0</v>
      </c>
      <c r="AC70" s="124" t="e">
        <f t="shared" si="4"/>
        <v>#DIV/0!</v>
      </c>
      <c r="AE70" s="192"/>
      <c r="AF70" s="192"/>
    </row>
    <row r="71" spans="1:32">
      <c r="A71" s="115">
        <v>29</v>
      </c>
      <c r="B71" s="165" t="str">
        <f t="shared" si="5"/>
        <v/>
      </c>
      <c r="C71" s="166" t="str">
        <f t="shared" si="6"/>
        <v/>
      </c>
      <c r="D71" s="206"/>
      <c r="E71" s="220"/>
      <c r="F71" s="221"/>
      <c r="G71" s="194"/>
      <c r="H71" s="194"/>
      <c r="I71" s="202"/>
      <c r="J71" s="202"/>
      <c r="K71" s="116" t="e">
        <f>J71*'TYPICAL PROFILE'!$E$195</f>
        <v>#DIV/0!</v>
      </c>
      <c r="L71" s="117" t="e">
        <f>'TYPICAL PROFILE'!$F$195*PRICING!J71</f>
        <v>#DIV/0!</v>
      </c>
      <c r="M71" s="117" t="e">
        <f>'TYPICAL PROFILE'!$G$195*PRICING!J71</f>
        <v>#DIV/0!</v>
      </c>
      <c r="N71" s="118" t="e">
        <f t="shared" si="7"/>
        <v>#DIV/0!</v>
      </c>
      <c r="O71" s="117" t="e">
        <f>'TYPICAL PROFILE'!$H$195*PRICING!J71</f>
        <v>#DIV/0!</v>
      </c>
      <c r="P71" s="117" t="e">
        <f>'TYPICAL PROFILE'!$I$195*PRICING!J71</f>
        <v>#DIV/0!</v>
      </c>
      <c r="Q71" s="117" t="e">
        <f>'TYPICAL PROFILE'!$J$195*PRICING!J71</f>
        <v>#DIV/0!</v>
      </c>
      <c r="R71" s="119" t="e">
        <f t="shared" si="8"/>
        <v>#DIV/0!</v>
      </c>
      <c r="S71" s="139" t="e">
        <f t="shared" si="0"/>
        <v>#DIV/0!</v>
      </c>
      <c r="T71" s="141">
        <f t="shared" si="1"/>
        <v>0</v>
      </c>
      <c r="U71" s="120">
        <f t="shared" ca="1" si="9"/>
        <v>0</v>
      </c>
      <c r="V71" s="121">
        <f t="shared" ca="1" si="9"/>
        <v>0</v>
      </c>
      <c r="W71" s="121">
        <f t="shared" ca="1" si="9"/>
        <v>0</v>
      </c>
      <c r="X71" s="121">
        <f t="shared" ca="1" si="9"/>
        <v>0</v>
      </c>
      <c r="Y71" s="121">
        <f t="shared" ca="1" si="9"/>
        <v>0</v>
      </c>
      <c r="Z71" s="121">
        <f t="shared" ca="1" si="9"/>
        <v>0</v>
      </c>
      <c r="AA71" s="122" t="e">
        <f t="shared" ca="1" si="10"/>
        <v>#DIV/0!</v>
      </c>
      <c r="AB71" s="123">
        <f t="shared" si="3"/>
        <v>0</v>
      </c>
      <c r="AC71" s="124" t="e">
        <f t="shared" si="4"/>
        <v>#DIV/0!</v>
      </c>
      <c r="AE71" s="192"/>
      <c r="AF71" s="192"/>
    </row>
    <row r="72" spans="1:32" ht="13.5" thickBot="1">
      <c r="A72" s="125">
        <v>30</v>
      </c>
      <c r="B72" s="167" t="str">
        <f t="shared" si="5"/>
        <v/>
      </c>
      <c r="C72" s="168" t="str">
        <f t="shared" si="6"/>
        <v/>
      </c>
      <c r="D72" s="207"/>
      <c r="E72" s="222"/>
      <c r="F72" s="223"/>
      <c r="G72" s="201"/>
      <c r="H72" s="201"/>
      <c r="I72" s="203"/>
      <c r="J72" s="203"/>
      <c r="K72" s="126" t="e">
        <f>J72*'TYPICAL PROFILE'!$E$195</f>
        <v>#DIV/0!</v>
      </c>
      <c r="L72" s="127" t="e">
        <f>'TYPICAL PROFILE'!$F$195*PRICING!J72</f>
        <v>#DIV/0!</v>
      </c>
      <c r="M72" s="127" t="e">
        <f>'TYPICAL PROFILE'!$G$195*PRICING!J72</f>
        <v>#DIV/0!</v>
      </c>
      <c r="N72" s="128" t="e">
        <f t="shared" si="7"/>
        <v>#DIV/0!</v>
      </c>
      <c r="O72" s="127" t="e">
        <f>'TYPICAL PROFILE'!$H$195*PRICING!J72</f>
        <v>#DIV/0!</v>
      </c>
      <c r="P72" s="127" t="e">
        <f>'TYPICAL PROFILE'!$I$195*PRICING!J72</f>
        <v>#DIV/0!</v>
      </c>
      <c r="Q72" s="127" t="e">
        <f>'TYPICAL PROFILE'!$J$195*PRICING!J72</f>
        <v>#DIV/0!</v>
      </c>
      <c r="R72" s="129" t="e">
        <f t="shared" si="8"/>
        <v>#DIV/0!</v>
      </c>
      <c r="S72" s="140" t="e">
        <f t="shared" si="0"/>
        <v>#DIV/0!</v>
      </c>
      <c r="T72" s="142">
        <f t="shared" si="1"/>
        <v>0</v>
      </c>
      <c r="U72" s="130">
        <f t="shared" ca="1" si="9"/>
        <v>0</v>
      </c>
      <c r="V72" s="131">
        <f t="shared" ca="1" si="9"/>
        <v>0</v>
      </c>
      <c r="W72" s="131">
        <f t="shared" ca="1" si="9"/>
        <v>0</v>
      </c>
      <c r="X72" s="131">
        <f t="shared" ca="1" si="9"/>
        <v>0</v>
      </c>
      <c r="Y72" s="131">
        <f t="shared" ca="1" si="9"/>
        <v>0</v>
      </c>
      <c r="Z72" s="131">
        <f t="shared" ca="1" si="9"/>
        <v>0</v>
      </c>
      <c r="AA72" s="132" t="e">
        <f t="shared" ca="1" si="10"/>
        <v>#DIV/0!</v>
      </c>
      <c r="AB72" s="133">
        <f t="shared" si="3"/>
        <v>0</v>
      </c>
      <c r="AC72" s="134" t="e">
        <f t="shared" si="4"/>
        <v>#DIV/0!</v>
      </c>
      <c r="AE72" s="192"/>
      <c r="AF72" s="192"/>
    </row>
    <row r="73" spans="1:32">
      <c r="A73" s="15"/>
      <c r="I73" s="135"/>
      <c r="J73" s="135"/>
      <c r="K73" s="135"/>
      <c r="M73" s="136"/>
      <c r="N73" s="136"/>
      <c r="O73" s="136"/>
    </row>
    <row r="74" spans="1:32">
      <c r="A74" s="15"/>
      <c r="B74" s="15"/>
      <c r="C74" s="15"/>
      <c r="D74" s="15"/>
      <c r="E74" s="15"/>
    </row>
    <row r="75" spans="1:32" ht="15.75">
      <c r="A75" s="454" t="s">
        <v>319</v>
      </c>
      <c r="B75" s="454"/>
      <c r="C75" s="454"/>
      <c r="D75" s="454"/>
      <c r="E75" s="454"/>
      <c r="F75" s="454"/>
      <c r="G75" s="454"/>
      <c r="H75" s="15"/>
      <c r="I75" s="15"/>
      <c r="J75" s="15"/>
      <c r="K75" s="15"/>
      <c r="L75" s="15"/>
      <c r="M75" s="15"/>
      <c r="N75" s="15"/>
      <c r="O75" s="15"/>
    </row>
    <row r="76" spans="1:32" ht="15.75">
      <c r="F76" s="373" t="s">
        <v>316</v>
      </c>
      <c r="G76" s="374"/>
    </row>
    <row r="77" spans="1:32" ht="15.75">
      <c r="F77" s="373" t="s">
        <v>317</v>
      </c>
      <c r="G77" s="374"/>
    </row>
    <row r="78" spans="1:32" ht="15.75">
      <c r="F78" s="373" t="s">
        <v>318</v>
      </c>
      <c r="G78" s="374"/>
    </row>
    <row r="79" spans="1:32">
      <c r="A79" s="15"/>
    </row>
    <row r="80" spans="1:32">
      <c r="A80" s="15"/>
    </row>
    <row r="81" spans="1:1">
      <c r="A81" s="15"/>
    </row>
    <row r="82" spans="1:1">
      <c r="A82" s="15"/>
    </row>
    <row r="83" spans="1:1">
      <c r="A83" s="15"/>
    </row>
    <row r="84" spans="1:1">
      <c r="A84" s="15"/>
    </row>
    <row r="85" spans="1:1">
      <c r="A85" s="15"/>
    </row>
    <row r="86" spans="1:1">
      <c r="A86" s="15"/>
    </row>
    <row r="87" spans="1:1">
      <c r="A87" s="15"/>
    </row>
    <row r="88" spans="1:1">
      <c r="A88" s="15"/>
    </row>
    <row r="89" spans="1:1">
      <c r="A89" s="15"/>
    </row>
    <row r="90" spans="1:1">
      <c r="A90" s="15"/>
    </row>
    <row r="91" spans="1:1">
      <c r="A91" s="15"/>
    </row>
    <row r="92" spans="1:1">
      <c r="A92" s="15"/>
    </row>
    <row r="93" spans="1:1">
      <c r="A93" s="15"/>
    </row>
    <row r="94" spans="1:1">
      <c r="A94" s="15"/>
    </row>
    <row r="95" spans="1:1">
      <c r="A95" s="15"/>
    </row>
    <row r="96" spans="1:1">
      <c r="A96" s="15"/>
    </row>
    <row r="97" spans="1:1">
      <c r="A97" s="15"/>
    </row>
    <row r="98" spans="1:1">
      <c r="A98" s="15"/>
    </row>
    <row r="99" spans="1:1">
      <c r="A99" s="15"/>
    </row>
    <row r="100" spans="1:1">
      <c r="A100" s="15"/>
    </row>
    <row r="101" spans="1:1">
      <c r="A101" s="15"/>
    </row>
    <row r="102" spans="1:1">
      <c r="A102" s="15"/>
    </row>
    <row r="103" spans="1:1">
      <c r="A103" s="15"/>
    </row>
    <row r="104" spans="1:1">
      <c r="A104" s="15"/>
    </row>
    <row r="105" spans="1:1">
      <c r="A105" s="15"/>
    </row>
    <row r="106" spans="1:1">
      <c r="A106" s="15"/>
    </row>
    <row r="107" spans="1:1">
      <c r="A107" s="15"/>
    </row>
    <row r="108" spans="1:1">
      <c r="A108" s="15"/>
    </row>
    <row r="109" spans="1:1">
      <c r="A109" s="15"/>
    </row>
    <row r="110" spans="1:1">
      <c r="A110" s="15"/>
    </row>
    <row r="111" spans="1:1">
      <c r="A111" s="15"/>
    </row>
    <row r="112" spans="1:1">
      <c r="A112" s="15"/>
    </row>
    <row r="113" spans="1:1">
      <c r="A113" s="15"/>
    </row>
    <row r="114" spans="1:1">
      <c r="A114" s="15"/>
    </row>
    <row r="115" spans="1:1">
      <c r="A115" s="15"/>
    </row>
    <row r="116" spans="1:1">
      <c r="A116" s="15"/>
    </row>
    <row r="117" spans="1:1">
      <c r="A117" s="15"/>
    </row>
    <row r="118" spans="1:1">
      <c r="A118" s="15"/>
    </row>
    <row r="119" spans="1:1">
      <c r="A119" s="15"/>
    </row>
    <row r="120" spans="1:1">
      <c r="A120" s="15"/>
    </row>
    <row r="121" spans="1:1">
      <c r="A121" s="15"/>
    </row>
    <row r="122" spans="1:1">
      <c r="A122" s="15"/>
    </row>
    <row r="123" spans="1:1">
      <c r="A123" s="15"/>
    </row>
    <row r="124" spans="1:1">
      <c r="A124" s="15"/>
    </row>
    <row r="125" spans="1:1">
      <c r="A125" s="15"/>
    </row>
    <row r="126" spans="1:1">
      <c r="A126" s="15"/>
    </row>
    <row r="127" spans="1:1">
      <c r="A127" s="15"/>
    </row>
    <row r="128" spans="1:1">
      <c r="A128" s="15"/>
    </row>
    <row r="129" spans="1:1">
      <c r="A129" s="15"/>
    </row>
    <row r="130" spans="1:1">
      <c r="A130" s="15"/>
    </row>
    <row r="131" spans="1:1">
      <c r="A131" s="15"/>
    </row>
    <row r="132" spans="1:1">
      <c r="A132" s="15"/>
    </row>
    <row r="133" spans="1:1">
      <c r="A133" s="15"/>
    </row>
    <row r="134" spans="1:1">
      <c r="A134" s="15"/>
    </row>
    <row r="135" spans="1:1">
      <c r="A135" s="15"/>
    </row>
    <row r="136" spans="1:1">
      <c r="A136" s="15"/>
    </row>
    <row r="137" spans="1:1">
      <c r="A137" s="15"/>
    </row>
    <row r="138" spans="1:1">
      <c r="A138" s="15"/>
    </row>
    <row r="139" spans="1:1">
      <c r="A139" s="15"/>
    </row>
    <row r="140" spans="1:1">
      <c r="A140" s="15"/>
    </row>
    <row r="141" spans="1:1">
      <c r="A141" s="15"/>
    </row>
    <row r="142" spans="1:1">
      <c r="A142" s="15"/>
    </row>
    <row r="143" spans="1:1">
      <c r="A143" s="15"/>
    </row>
    <row r="144" spans="1:1">
      <c r="A144" s="15"/>
    </row>
    <row r="145" spans="1:1">
      <c r="A145" s="15"/>
    </row>
    <row r="146" spans="1:1">
      <c r="A146" s="15"/>
    </row>
    <row r="147" spans="1:1">
      <c r="A147" s="15"/>
    </row>
    <row r="148" spans="1:1">
      <c r="A148" s="15"/>
    </row>
    <row r="149" spans="1:1">
      <c r="A149" s="15"/>
    </row>
    <row r="150" spans="1:1">
      <c r="A150" s="15"/>
    </row>
    <row r="151" spans="1:1">
      <c r="A151" s="15"/>
    </row>
    <row r="152" spans="1:1">
      <c r="A152" s="15"/>
    </row>
    <row r="153" spans="1:1">
      <c r="A153" s="15"/>
    </row>
    <row r="154" spans="1:1">
      <c r="A154" s="15"/>
    </row>
    <row r="155" spans="1:1">
      <c r="A155" s="15"/>
    </row>
    <row r="156" spans="1:1">
      <c r="A156" s="15"/>
    </row>
    <row r="157" spans="1:1">
      <c r="A157" s="15"/>
    </row>
    <row r="158" spans="1:1">
      <c r="A158" s="15"/>
    </row>
    <row r="159" spans="1:1">
      <c r="A159" s="15"/>
    </row>
    <row r="160" spans="1:1">
      <c r="A160" s="15"/>
    </row>
    <row r="161" spans="1:1">
      <c r="A161" s="15"/>
    </row>
    <row r="162" spans="1:1">
      <c r="A162" s="15"/>
    </row>
    <row r="163" spans="1:1">
      <c r="A163" s="15"/>
    </row>
    <row r="164" spans="1:1">
      <c r="A164" s="15"/>
    </row>
    <row r="165" spans="1:1">
      <c r="A165" s="15"/>
    </row>
    <row r="166" spans="1:1">
      <c r="A166" s="15"/>
    </row>
    <row r="167" spans="1:1">
      <c r="A167" s="15"/>
    </row>
    <row r="168" spans="1:1">
      <c r="A168" s="15"/>
    </row>
    <row r="169" spans="1:1">
      <c r="A169" s="15"/>
    </row>
    <row r="170" spans="1:1">
      <c r="A170" s="15"/>
    </row>
    <row r="171" spans="1:1">
      <c r="A171" s="15"/>
    </row>
    <row r="172" spans="1:1">
      <c r="A172" s="15"/>
    </row>
    <row r="173" spans="1:1">
      <c r="A173" s="15"/>
    </row>
    <row r="174" spans="1:1">
      <c r="A174" s="15"/>
    </row>
    <row r="175" spans="1:1">
      <c r="A175" s="15"/>
    </row>
    <row r="176" spans="1:1">
      <c r="A176" s="15"/>
    </row>
    <row r="177" spans="1:1">
      <c r="A177" s="15"/>
    </row>
    <row r="178" spans="1:1">
      <c r="A178" s="15"/>
    </row>
    <row r="179" spans="1:1">
      <c r="A179" s="15"/>
    </row>
    <row r="180" spans="1:1">
      <c r="A180" s="15"/>
    </row>
    <row r="181" spans="1:1">
      <c r="A181" s="15"/>
    </row>
    <row r="182" spans="1:1">
      <c r="A182" s="15"/>
    </row>
    <row r="183" spans="1:1">
      <c r="A183" s="15"/>
    </row>
    <row r="184" spans="1:1">
      <c r="A184" s="15"/>
    </row>
    <row r="185" spans="1:1">
      <c r="A185" s="15"/>
    </row>
    <row r="186" spans="1:1">
      <c r="A186" s="15"/>
    </row>
    <row r="187" spans="1:1">
      <c r="A187" s="15"/>
    </row>
    <row r="188" spans="1:1">
      <c r="A188" s="15"/>
    </row>
    <row r="189" spans="1:1">
      <c r="A189" s="15"/>
    </row>
    <row r="190" spans="1:1">
      <c r="A190" s="15"/>
    </row>
    <row r="191" spans="1:1">
      <c r="A191" s="15"/>
    </row>
    <row r="192" spans="1:1">
      <c r="A192" s="15"/>
    </row>
    <row r="193" spans="1:1">
      <c r="A193" s="15"/>
    </row>
    <row r="194" spans="1:1">
      <c r="A194" s="15"/>
    </row>
    <row r="195" spans="1:1">
      <c r="A195" s="15"/>
    </row>
    <row r="196" spans="1:1">
      <c r="A196" s="15"/>
    </row>
    <row r="197" spans="1:1">
      <c r="A197" s="15"/>
    </row>
    <row r="198" spans="1:1">
      <c r="A198" s="15"/>
    </row>
    <row r="199" spans="1:1">
      <c r="A199" s="15"/>
    </row>
    <row r="200" spans="1:1">
      <c r="A200" s="15"/>
    </row>
    <row r="201" spans="1:1">
      <c r="A201" s="15"/>
    </row>
    <row r="202" spans="1:1">
      <c r="A202" s="15"/>
    </row>
    <row r="203" spans="1:1">
      <c r="A203" s="15"/>
    </row>
    <row r="204" spans="1:1">
      <c r="A204" s="15"/>
    </row>
    <row r="205" spans="1:1">
      <c r="A205" s="15"/>
    </row>
    <row r="206" spans="1:1">
      <c r="A206" s="15"/>
    </row>
    <row r="207" spans="1:1">
      <c r="A207" s="15"/>
    </row>
    <row r="208" spans="1:1">
      <c r="A208" s="15"/>
    </row>
    <row r="209" spans="1:1">
      <c r="A209" s="15"/>
    </row>
    <row r="210" spans="1:1">
      <c r="A210" s="15"/>
    </row>
    <row r="211" spans="1:1">
      <c r="A211" s="15"/>
    </row>
    <row r="212" spans="1:1">
      <c r="A212" s="15"/>
    </row>
    <row r="213" spans="1:1">
      <c r="A213" s="15"/>
    </row>
    <row r="214" spans="1:1">
      <c r="A214" s="15"/>
    </row>
    <row r="215" spans="1:1">
      <c r="A215" s="15"/>
    </row>
    <row r="216" spans="1:1">
      <c r="A216" s="15"/>
    </row>
    <row r="217" spans="1:1">
      <c r="A217" s="15"/>
    </row>
    <row r="218" spans="1:1">
      <c r="A218" s="15"/>
    </row>
    <row r="219" spans="1:1">
      <c r="A219" s="15"/>
    </row>
    <row r="220" spans="1:1">
      <c r="A220" s="15"/>
    </row>
    <row r="221" spans="1:1">
      <c r="A221" s="15"/>
    </row>
    <row r="222" spans="1:1">
      <c r="A222" s="15"/>
    </row>
    <row r="223" spans="1:1">
      <c r="A223" s="15"/>
    </row>
    <row r="224" spans="1:1">
      <c r="A224" s="15"/>
    </row>
    <row r="225" spans="1:1">
      <c r="A225" s="15"/>
    </row>
    <row r="226" spans="1:1">
      <c r="A226" s="15"/>
    </row>
    <row r="227" spans="1:1">
      <c r="A227" s="15"/>
    </row>
    <row r="228" spans="1:1">
      <c r="A228" s="15"/>
    </row>
    <row r="229" spans="1:1">
      <c r="A229" s="15"/>
    </row>
    <row r="230" spans="1:1">
      <c r="A230" s="15"/>
    </row>
    <row r="231" spans="1:1">
      <c r="A231" s="15"/>
    </row>
    <row r="232" spans="1:1">
      <c r="A232" s="15"/>
    </row>
    <row r="233" spans="1:1">
      <c r="A233" s="15"/>
    </row>
    <row r="234" spans="1:1">
      <c r="A234" s="15"/>
    </row>
    <row r="235" spans="1:1">
      <c r="A235" s="15"/>
    </row>
    <row r="236" spans="1:1">
      <c r="A236" s="15"/>
    </row>
    <row r="237" spans="1:1">
      <c r="A237" s="15"/>
    </row>
    <row r="238" spans="1:1">
      <c r="A238" s="15"/>
    </row>
    <row r="239" spans="1:1">
      <c r="A239" s="15"/>
    </row>
    <row r="240" spans="1:1">
      <c r="A240" s="15"/>
    </row>
    <row r="241" spans="1:1">
      <c r="A241" s="15"/>
    </row>
    <row r="242" spans="1:1">
      <c r="A242" s="15"/>
    </row>
    <row r="243" spans="1:1">
      <c r="A243" s="15"/>
    </row>
    <row r="244" spans="1:1">
      <c r="A244" s="15"/>
    </row>
    <row r="245" spans="1:1">
      <c r="A245" s="15"/>
    </row>
    <row r="246" spans="1:1">
      <c r="A246" s="15"/>
    </row>
    <row r="247" spans="1:1">
      <c r="A247" s="15"/>
    </row>
    <row r="248" spans="1:1">
      <c r="A248" s="15"/>
    </row>
    <row r="249" spans="1:1">
      <c r="A249" s="15"/>
    </row>
    <row r="250" spans="1:1">
      <c r="A250" s="15"/>
    </row>
    <row r="251" spans="1:1">
      <c r="A251" s="15"/>
    </row>
    <row r="252" spans="1:1">
      <c r="A252" s="15"/>
    </row>
    <row r="253" spans="1:1">
      <c r="A253" s="15"/>
    </row>
    <row r="254" spans="1:1">
      <c r="A254" s="15"/>
    </row>
    <row r="255" spans="1:1">
      <c r="A255" s="15"/>
    </row>
    <row r="256" spans="1:1">
      <c r="A256" s="15"/>
    </row>
  </sheetData>
  <sheetProtection selectLockedCells="1"/>
  <mergeCells count="50">
    <mergeCell ref="A75:G75"/>
    <mergeCell ref="L7:R7"/>
    <mergeCell ref="L8:R8"/>
    <mergeCell ref="L9:R9"/>
    <mergeCell ref="L10:R10"/>
    <mergeCell ref="L11:R11"/>
    <mergeCell ref="C20:E20"/>
    <mergeCell ref="C21:E21"/>
    <mergeCell ref="N28:O28"/>
    <mergeCell ref="C30:D30"/>
    <mergeCell ref="P29:Q29"/>
    <mergeCell ref="P26:Q26"/>
    <mergeCell ref="N26:O26"/>
    <mergeCell ref="N27:O27"/>
    <mergeCell ref="P27:Q27"/>
    <mergeCell ref="S40:T40"/>
    <mergeCell ref="B11:J12"/>
    <mergeCell ref="C22:E22"/>
    <mergeCell ref="S37:AA37"/>
    <mergeCell ref="K40:R40"/>
    <mergeCell ref="S38:T38"/>
    <mergeCell ref="U38:AA38"/>
    <mergeCell ref="I36:K36"/>
    <mergeCell ref="I35:K35"/>
    <mergeCell ref="I34:K34"/>
    <mergeCell ref="I33:K33"/>
    <mergeCell ref="I32:K32"/>
    <mergeCell ref="I31:K31"/>
    <mergeCell ref="L34:M34"/>
    <mergeCell ref="L35:M35"/>
    <mergeCell ref="B26:D26"/>
    <mergeCell ref="S39:T39"/>
    <mergeCell ref="C31:D31"/>
    <mergeCell ref="C32:D32"/>
    <mergeCell ref="L31:M31"/>
    <mergeCell ref="L32:M32"/>
    <mergeCell ref="L33:M33"/>
    <mergeCell ref="N36:O36"/>
    <mergeCell ref="P35:Q35"/>
    <mergeCell ref="P31:Q31"/>
    <mergeCell ref="N35:O35"/>
    <mergeCell ref="P33:Q34"/>
    <mergeCell ref="N33:O34"/>
    <mergeCell ref="X28:Z28"/>
    <mergeCell ref="P32:Q32"/>
    <mergeCell ref="P28:Q28"/>
    <mergeCell ref="N32:O32"/>
    <mergeCell ref="P30:Q30"/>
    <mergeCell ref="U28:W28"/>
    <mergeCell ref="N31:O31"/>
  </mergeCells>
  <phoneticPr fontId="6" type="noConversion"/>
  <conditionalFormatting sqref="E43:E72">
    <cfRule type="expression" dxfId="6" priority="5" stopIfTrue="1">
      <formula>$C$21="Variable"</formula>
    </cfRule>
  </conditionalFormatting>
  <conditionalFormatting sqref="A34">
    <cfRule type="expression" dxfId="5" priority="3">
      <formula>AND(OR(LEFT($C$30,4)="Sola",LEFT($C$30,4)="Wind"),LEFT($C$31,2)&lt;&gt;"As")</formula>
    </cfRule>
  </conditionalFormatting>
  <conditionalFormatting sqref="A35">
    <cfRule type="expression" dxfId="4" priority="2">
      <formula>AND(LEFT($C$31,2)="As",$C$32&lt;&gt;"N/A")</formula>
    </cfRule>
  </conditionalFormatting>
  <conditionalFormatting sqref="A36">
    <cfRule type="expression" dxfId="3" priority="1">
      <formula>LEFT($C$32,3)="Dis"</formula>
    </cfRule>
  </conditionalFormatting>
  <dataValidations count="4">
    <dataValidation type="list" allowBlank="1" showInputMessage="1" showErrorMessage="1" sqref="C22:E22">
      <formula1>"PPA"</formula1>
    </dataValidation>
    <dataValidation type="list" allowBlank="1" showInputMessage="1" showErrorMessage="1" sqref="S38">
      <formula1>"Flat Pricing,TOD Pricing"</formula1>
    </dataValidation>
    <dataValidation type="list" allowBlank="1" showInputMessage="1" showErrorMessage="1" sqref="C31:D31">
      <formula1>"Baseload,As-Available"</formula1>
    </dataValidation>
    <dataValidation type="list" allowBlank="1" showInputMessage="1" showErrorMessage="1" sqref="C32:D32">
      <formula1>"Baseload 6x16,Peaking 5x8,Dispatchable,N/A"</formula1>
    </dataValidation>
  </dataValidations>
  <pageMargins left="0.75" right="0.75" top="1" bottom="1" header="0.5" footer="0.5"/>
  <pageSetup paperSize="17" scale="58" fitToHeight="2" orientation="landscape" r:id="rId1"/>
  <headerFooter alignWithMargins="0"/>
  <colBreaks count="1" manualBreakCount="1">
    <brk id="27"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P289"/>
  <sheetViews>
    <sheetView showGridLines="0" zoomScale="85" zoomScaleNormal="85" workbookViewId="0">
      <selection activeCell="K190" sqref="K190"/>
    </sheetView>
  </sheetViews>
  <sheetFormatPr defaultColWidth="9.140625" defaultRowHeight="12.75"/>
  <cols>
    <col min="1" max="1" width="11.5703125" style="6" customWidth="1"/>
    <col min="2" max="2" width="9" style="6" customWidth="1"/>
    <col min="3" max="4" width="7.7109375" style="6" customWidth="1"/>
    <col min="5" max="16" width="9.7109375" style="6" customWidth="1"/>
    <col min="17" max="16384" width="9.140625" style="6"/>
  </cols>
  <sheetData>
    <row r="1" spans="1:42" ht="19.5">
      <c r="A1" s="1" t="s">
        <v>0</v>
      </c>
      <c r="B1" s="2"/>
      <c r="C1" s="2"/>
      <c r="D1" s="2"/>
      <c r="E1" s="2"/>
      <c r="F1" s="2"/>
      <c r="G1" s="2"/>
      <c r="H1" s="2"/>
      <c r="I1" s="2"/>
      <c r="J1" s="2"/>
      <c r="K1" s="3"/>
      <c r="L1" s="2"/>
      <c r="M1" s="4"/>
      <c r="N1" s="3"/>
      <c r="O1" s="3"/>
      <c r="P1" s="5" t="s">
        <v>254</v>
      </c>
    </row>
    <row r="2" spans="1:42" ht="15.75">
      <c r="A2" s="7"/>
      <c r="B2" s="8"/>
      <c r="C2" s="8"/>
      <c r="D2" s="8"/>
      <c r="E2" s="8"/>
      <c r="F2" s="8"/>
      <c r="G2" s="8"/>
      <c r="H2" s="8"/>
      <c r="I2" s="8"/>
      <c r="J2" s="8"/>
      <c r="K2" s="9"/>
      <c r="L2" s="9"/>
      <c r="M2" s="9"/>
      <c r="N2" s="9"/>
      <c r="O2" s="9"/>
      <c r="P2" s="10" t="s">
        <v>1</v>
      </c>
    </row>
    <row r="4" spans="1:42" ht="15.75">
      <c r="A4" s="11" t="s">
        <v>2</v>
      </c>
      <c r="B4" s="12"/>
      <c r="C4" s="13"/>
      <c r="D4" s="13"/>
      <c r="E4" s="13"/>
      <c r="F4" s="13"/>
      <c r="G4" s="13"/>
      <c r="H4" s="13"/>
      <c r="I4" s="13"/>
      <c r="J4" s="13"/>
      <c r="K4" s="13"/>
    </row>
    <row r="5" spans="1:42">
      <c r="A5" s="14"/>
      <c r="B5" s="15"/>
      <c r="C5" s="15"/>
      <c r="D5" s="15"/>
      <c r="E5" s="15"/>
      <c r="F5" s="15"/>
      <c r="G5" s="15"/>
      <c r="K5" s="16"/>
    </row>
    <row r="6" spans="1:42" ht="20.25" customHeight="1">
      <c r="A6" s="463" t="s">
        <v>236</v>
      </c>
      <c r="B6" s="464"/>
      <c r="C6" s="464"/>
      <c r="D6" s="464"/>
      <c r="E6" s="464"/>
      <c r="F6" s="464"/>
      <c r="G6" s="464"/>
      <c r="H6" s="464"/>
      <c r="I6" s="464"/>
      <c r="J6" s="464"/>
      <c r="K6" s="16"/>
    </row>
    <row r="7" spans="1:42" ht="20.25" customHeight="1">
      <c r="A7" s="463"/>
      <c r="B7" s="464"/>
      <c r="C7" s="464"/>
      <c r="D7" s="464"/>
      <c r="E7" s="464"/>
      <c r="F7" s="464"/>
      <c r="G7" s="464"/>
      <c r="H7" s="464"/>
      <c r="I7" s="464"/>
      <c r="J7" s="464"/>
      <c r="K7" s="16"/>
    </row>
    <row r="8" spans="1:42" ht="20.25" customHeight="1">
      <c r="A8" s="463"/>
      <c r="B8" s="464"/>
      <c r="C8" s="464"/>
      <c r="D8" s="464"/>
      <c r="E8" s="464"/>
      <c r="F8" s="464"/>
      <c r="G8" s="464"/>
      <c r="H8" s="464"/>
      <c r="I8" s="464"/>
      <c r="J8" s="464"/>
      <c r="K8" s="16"/>
    </row>
    <row r="9" spans="1:42">
      <c r="A9" s="18"/>
      <c r="B9" s="19"/>
      <c r="C9" s="465"/>
      <c r="D9" s="465"/>
      <c r="E9" s="20"/>
      <c r="F9" s="20"/>
      <c r="G9" s="20"/>
      <c r="H9" s="20"/>
      <c r="I9" s="20"/>
      <c r="J9" s="20"/>
      <c r="K9" s="21"/>
    </row>
    <row r="10" spans="1:42" ht="13.5" thickBot="1">
      <c r="A10" s="468" t="str">
        <f>'PROJECT INFORMATION'!$D$19</f>
        <v>PPA</v>
      </c>
      <c r="B10" s="468"/>
      <c r="C10" s="466"/>
      <c r="D10" s="466"/>
    </row>
    <row r="11" spans="1:42" ht="13.5" thickBot="1">
      <c r="E11" s="469" t="s">
        <v>208</v>
      </c>
      <c r="F11" s="470"/>
      <c r="G11" s="470"/>
      <c r="H11" s="470"/>
      <c r="I11" s="470"/>
      <c r="J11" s="470"/>
      <c r="K11" s="470"/>
      <c r="L11" s="470"/>
      <c r="M11" s="470"/>
      <c r="N11" s="470"/>
      <c r="O11" s="470"/>
      <c r="P11" s="471"/>
      <c r="R11" s="460" t="s">
        <v>248</v>
      </c>
      <c r="S11" s="461"/>
      <c r="T11" s="461"/>
      <c r="U11" s="461"/>
      <c r="V11" s="461"/>
      <c r="W11" s="461"/>
      <c r="X11" s="461"/>
      <c r="Y11" s="461"/>
      <c r="Z11" s="461"/>
      <c r="AA11" s="461"/>
      <c r="AB11" s="461"/>
      <c r="AC11" s="462"/>
    </row>
    <row r="12" spans="1:42" ht="13.5" thickBot="1">
      <c r="E12" s="467" t="s">
        <v>33</v>
      </c>
      <c r="F12" s="436"/>
      <c r="G12" s="436"/>
      <c r="H12" s="436"/>
      <c r="I12" s="436"/>
      <c r="J12" s="437"/>
      <c r="K12" s="467" t="s">
        <v>34</v>
      </c>
      <c r="L12" s="436"/>
      <c r="M12" s="436"/>
      <c r="N12" s="437"/>
      <c r="O12" s="467" t="s">
        <v>33</v>
      </c>
      <c r="P12" s="437"/>
      <c r="R12" s="460" t="s">
        <v>33</v>
      </c>
      <c r="S12" s="461"/>
      <c r="T12" s="461"/>
      <c r="U12" s="461"/>
      <c r="V12" s="461"/>
      <c r="W12" s="462"/>
      <c r="X12" s="460" t="s">
        <v>34</v>
      </c>
      <c r="Y12" s="461"/>
      <c r="Z12" s="461"/>
      <c r="AA12" s="462"/>
      <c r="AB12" s="460" t="s">
        <v>33</v>
      </c>
      <c r="AC12" s="462"/>
    </row>
    <row r="13" spans="1:42" ht="38.25">
      <c r="A13" s="22" t="s">
        <v>3</v>
      </c>
      <c r="B13" s="23" t="s">
        <v>4</v>
      </c>
      <c r="C13" s="23" t="s">
        <v>5</v>
      </c>
      <c r="D13" s="24" t="s">
        <v>6</v>
      </c>
      <c r="E13" s="25" t="s">
        <v>7</v>
      </c>
      <c r="F13" s="26" t="s">
        <v>8</v>
      </c>
      <c r="G13" s="26" t="s">
        <v>9</v>
      </c>
      <c r="H13" s="26" t="s">
        <v>10</v>
      </c>
      <c r="I13" s="26" t="s">
        <v>11</v>
      </c>
      <c r="J13" s="27" t="s">
        <v>12</v>
      </c>
      <c r="K13" s="25" t="s">
        <v>13</v>
      </c>
      <c r="L13" s="26" t="s">
        <v>14</v>
      </c>
      <c r="M13" s="26" t="s">
        <v>15</v>
      </c>
      <c r="N13" s="27" t="s">
        <v>16</v>
      </c>
      <c r="O13" s="25" t="s">
        <v>17</v>
      </c>
      <c r="P13" s="27" t="s">
        <v>18</v>
      </c>
      <c r="Q13" s="51"/>
      <c r="R13" s="227" t="s">
        <v>7</v>
      </c>
      <c r="S13" s="226" t="s">
        <v>8</v>
      </c>
      <c r="T13" s="226" t="s">
        <v>9</v>
      </c>
      <c r="U13" s="226" t="s">
        <v>10</v>
      </c>
      <c r="V13" s="226" t="s">
        <v>11</v>
      </c>
      <c r="W13" s="225" t="s">
        <v>12</v>
      </c>
      <c r="X13" s="227" t="s">
        <v>13</v>
      </c>
      <c r="Y13" s="226" t="s">
        <v>14</v>
      </c>
      <c r="Z13" s="226" t="s">
        <v>15</v>
      </c>
      <c r="AA13" s="225" t="s">
        <v>16</v>
      </c>
      <c r="AB13" s="227" t="s">
        <v>17</v>
      </c>
      <c r="AC13" s="225" t="s">
        <v>18</v>
      </c>
    </row>
    <row r="14" spans="1:42" ht="13.5" customHeight="1">
      <c r="A14" s="28" t="s">
        <v>19</v>
      </c>
      <c r="B14" s="29">
        <v>0</v>
      </c>
      <c r="C14" s="30">
        <v>1</v>
      </c>
      <c r="D14" s="6">
        <v>1</v>
      </c>
      <c r="E14" s="243"/>
      <c r="F14" s="242"/>
      <c r="G14" s="242"/>
      <c r="H14" s="242"/>
      <c r="I14" s="242"/>
      <c r="J14" s="242"/>
      <c r="K14" s="241"/>
      <c r="L14" s="241"/>
      <c r="M14" s="241"/>
      <c r="N14" s="241"/>
      <c r="O14" s="242"/>
      <c r="P14" s="240"/>
      <c r="Q14" s="52"/>
      <c r="R14" s="243" t="s">
        <v>249</v>
      </c>
      <c r="S14" s="242" t="s">
        <v>249</v>
      </c>
      <c r="T14" s="242" t="s">
        <v>249</v>
      </c>
      <c r="U14" s="242" t="s">
        <v>249</v>
      </c>
      <c r="V14" s="242" t="s">
        <v>249</v>
      </c>
      <c r="W14" s="242" t="s">
        <v>249</v>
      </c>
      <c r="X14" s="241" t="s">
        <v>249</v>
      </c>
      <c r="Y14" s="241" t="s">
        <v>249</v>
      </c>
      <c r="Z14" s="241" t="s">
        <v>249</v>
      </c>
      <c r="AA14" s="241" t="s">
        <v>249</v>
      </c>
      <c r="AB14" s="242" t="s">
        <v>249</v>
      </c>
      <c r="AC14" s="240" t="s">
        <v>249</v>
      </c>
      <c r="AE14" s="49"/>
      <c r="AF14" s="49"/>
      <c r="AG14" s="49"/>
      <c r="AH14" s="49"/>
      <c r="AI14" s="49"/>
      <c r="AJ14" s="49"/>
      <c r="AK14" s="49"/>
      <c r="AL14" s="49"/>
      <c r="AM14" s="49"/>
      <c r="AN14" s="49"/>
      <c r="AO14" s="49"/>
      <c r="AP14" s="49"/>
    </row>
    <row r="15" spans="1:42" ht="13.5" customHeight="1">
      <c r="A15" s="28" t="s">
        <v>19</v>
      </c>
      <c r="B15" s="29">
        <f t="shared" ref="B15:B46" si="0">B14+(1/24)</f>
        <v>4.1666666666666664E-2</v>
      </c>
      <c r="C15" s="30">
        <v>2</v>
      </c>
      <c r="D15" s="6">
        <f t="shared" ref="D15:D46" si="1">D14+1</f>
        <v>2</v>
      </c>
      <c r="E15" s="239"/>
      <c r="F15" s="238"/>
      <c r="G15" s="238"/>
      <c r="H15" s="238"/>
      <c r="I15" s="238"/>
      <c r="J15" s="238"/>
      <c r="K15" s="237"/>
      <c r="L15" s="237"/>
      <c r="M15" s="237"/>
      <c r="N15" s="237"/>
      <c r="O15" s="238"/>
      <c r="P15" s="236"/>
      <c r="Q15" s="52"/>
      <c r="R15" s="239" t="s">
        <v>249</v>
      </c>
      <c r="S15" s="238" t="s">
        <v>249</v>
      </c>
      <c r="T15" s="238" t="s">
        <v>249</v>
      </c>
      <c r="U15" s="238" t="s">
        <v>249</v>
      </c>
      <c r="V15" s="238" t="s">
        <v>249</v>
      </c>
      <c r="W15" s="238" t="s">
        <v>249</v>
      </c>
      <c r="X15" s="237" t="s">
        <v>249</v>
      </c>
      <c r="Y15" s="237" t="s">
        <v>249</v>
      </c>
      <c r="Z15" s="237" t="s">
        <v>249</v>
      </c>
      <c r="AA15" s="237" t="s">
        <v>249</v>
      </c>
      <c r="AB15" s="238" t="s">
        <v>249</v>
      </c>
      <c r="AC15" s="236" t="s">
        <v>249</v>
      </c>
      <c r="AE15" s="49"/>
      <c r="AF15" s="49"/>
      <c r="AG15" s="49"/>
      <c r="AH15" s="49"/>
      <c r="AI15" s="49"/>
      <c r="AJ15" s="49"/>
      <c r="AK15" s="49"/>
      <c r="AL15" s="49"/>
      <c r="AM15" s="49"/>
      <c r="AN15" s="49"/>
      <c r="AO15" s="49"/>
      <c r="AP15" s="49"/>
    </row>
    <row r="16" spans="1:42" ht="13.5" customHeight="1">
      <c r="A16" s="28" t="s">
        <v>19</v>
      </c>
      <c r="B16" s="29">
        <f t="shared" si="0"/>
        <v>8.3333333333333329E-2</v>
      </c>
      <c r="C16" s="30">
        <v>3</v>
      </c>
      <c r="D16" s="6">
        <f t="shared" si="1"/>
        <v>3</v>
      </c>
      <c r="E16" s="239"/>
      <c r="F16" s="238"/>
      <c r="G16" s="238"/>
      <c r="H16" s="238"/>
      <c r="I16" s="238"/>
      <c r="J16" s="238"/>
      <c r="K16" s="237"/>
      <c r="L16" s="237"/>
      <c r="M16" s="237"/>
      <c r="N16" s="237"/>
      <c r="O16" s="238"/>
      <c r="P16" s="236"/>
      <c r="Q16" s="52"/>
      <c r="R16" s="239" t="s">
        <v>249</v>
      </c>
      <c r="S16" s="238" t="s">
        <v>249</v>
      </c>
      <c r="T16" s="238" t="s">
        <v>249</v>
      </c>
      <c r="U16" s="238" t="s">
        <v>249</v>
      </c>
      <c r="V16" s="238" t="s">
        <v>249</v>
      </c>
      <c r="W16" s="238" t="s">
        <v>249</v>
      </c>
      <c r="X16" s="237" t="s">
        <v>249</v>
      </c>
      <c r="Y16" s="237" t="s">
        <v>249</v>
      </c>
      <c r="Z16" s="237" t="s">
        <v>249</v>
      </c>
      <c r="AA16" s="237" t="s">
        <v>249</v>
      </c>
      <c r="AB16" s="238" t="s">
        <v>249</v>
      </c>
      <c r="AC16" s="236" t="s">
        <v>249</v>
      </c>
      <c r="AE16" s="49"/>
      <c r="AF16" s="49"/>
      <c r="AG16" s="49"/>
      <c r="AH16" s="49"/>
      <c r="AI16" s="49"/>
      <c r="AJ16" s="49"/>
      <c r="AK16" s="49"/>
      <c r="AL16" s="49"/>
      <c r="AM16" s="49"/>
      <c r="AN16" s="49"/>
      <c r="AO16" s="49"/>
      <c r="AP16" s="49"/>
    </row>
    <row r="17" spans="1:42" ht="13.5" customHeight="1">
      <c r="A17" s="28" t="s">
        <v>19</v>
      </c>
      <c r="B17" s="29">
        <f t="shared" si="0"/>
        <v>0.125</v>
      </c>
      <c r="C17" s="30">
        <v>4</v>
      </c>
      <c r="D17" s="6">
        <f t="shared" si="1"/>
        <v>4</v>
      </c>
      <c r="E17" s="239"/>
      <c r="F17" s="238"/>
      <c r="G17" s="238"/>
      <c r="H17" s="238"/>
      <c r="I17" s="238"/>
      <c r="J17" s="238"/>
      <c r="K17" s="237"/>
      <c r="L17" s="237"/>
      <c r="M17" s="237"/>
      <c r="N17" s="237"/>
      <c r="O17" s="238"/>
      <c r="P17" s="236"/>
      <c r="Q17" s="52"/>
      <c r="R17" s="239" t="s">
        <v>249</v>
      </c>
      <c r="S17" s="238" t="s">
        <v>249</v>
      </c>
      <c r="T17" s="238" t="s">
        <v>249</v>
      </c>
      <c r="U17" s="238" t="s">
        <v>249</v>
      </c>
      <c r="V17" s="238" t="s">
        <v>249</v>
      </c>
      <c r="W17" s="238" t="s">
        <v>249</v>
      </c>
      <c r="X17" s="237" t="s">
        <v>249</v>
      </c>
      <c r="Y17" s="237" t="s">
        <v>249</v>
      </c>
      <c r="Z17" s="237" t="s">
        <v>249</v>
      </c>
      <c r="AA17" s="237" t="s">
        <v>249</v>
      </c>
      <c r="AB17" s="238" t="s">
        <v>249</v>
      </c>
      <c r="AC17" s="236" t="s">
        <v>249</v>
      </c>
      <c r="AE17" s="49"/>
      <c r="AF17" s="49"/>
      <c r="AG17" s="49"/>
      <c r="AH17" s="49"/>
      <c r="AI17" s="49"/>
      <c r="AJ17" s="49"/>
      <c r="AK17" s="49"/>
      <c r="AL17" s="49"/>
      <c r="AM17" s="49"/>
      <c r="AN17" s="49"/>
      <c r="AO17" s="49"/>
      <c r="AP17" s="49"/>
    </row>
    <row r="18" spans="1:42" ht="13.5" customHeight="1">
      <c r="A18" s="28" t="s">
        <v>19</v>
      </c>
      <c r="B18" s="29">
        <f t="shared" si="0"/>
        <v>0.16666666666666666</v>
      </c>
      <c r="C18" s="30">
        <v>5</v>
      </c>
      <c r="D18" s="6">
        <f t="shared" si="1"/>
        <v>5</v>
      </c>
      <c r="E18" s="239"/>
      <c r="F18" s="238"/>
      <c r="G18" s="238"/>
      <c r="H18" s="238"/>
      <c r="I18" s="238"/>
      <c r="J18" s="238"/>
      <c r="K18" s="237"/>
      <c r="L18" s="237"/>
      <c r="M18" s="237"/>
      <c r="N18" s="237"/>
      <c r="O18" s="238"/>
      <c r="P18" s="236"/>
      <c r="Q18" s="52"/>
      <c r="R18" s="239" t="s">
        <v>249</v>
      </c>
      <c r="S18" s="238" t="s">
        <v>249</v>
      </c>
      <c r="T18" s="238" t="s">
        <v>249</v>
      </c>
      <c r="U18" s="238" t="s">
        <v>249</v>
      </c>
      <c r="V18" s="238" t="s">
        <v>249</v>
      </c>
      <c r="W18" s="238" t="s">
        <v>249</v>
      </c>
      <c r="X18" s="237" t="s">
        <v>249</v>
      </c>
      <c r="Y18" s="237" t="s">
        <v>249</v>
      </c>
      <c r="Z18" s="237" t="s">
        <v>249</v>
      </c>
      <c r="AA18" s="237" t="s">
        <v>249</v>
      </c>
      <c r="AB18" s="238" t="s">
        <v>249</v>
      </c>
      <c r="AC18" s="236" t="s">
        <v>249</v>
      </c>
      <c r="AE18" s="49"/>
      <c r="AF18" s="49"/>
      <c r="AG18" s="49"/>
      <c r="AH18" s="49"/>
      <c r="AI18" s="49"/>
      <c r="AJ18" s="49"/>
      <c r="AK18" s="49"/>
      <c r="AL18" s="49"/>
      <c r="AM18" s="49"/>
      <c r="AN18" s="49"/>
      <c r="AO18" s="49"/>
      <c r="AP18" s="49"/>
    </row>
    <row r="19" spans="1:42" ht="13.5" customHeight="1">
      <c r="A19" s="28" t="s">
        <v>19</v>
      </c>
      <c r="B19" s="29">
        <f t="shared" si="0"/>
        <v>0.20833333333333331</v>
      </c>
      <c r="C19" s="30">
        <v>6</v>
      </c>
      <c r="D19" s="6">
        <f t="shared" si="1"/>
        <v>6</v>
      </c>
      <c r="E19" s="239"/>
      <c r="F19" s="238"/>
      <c r="G19" s="238"/>
      <c r="H19" s="238"/>
      <c r="I19" s="238"/>
      <c r="J19" s="238"/>
      <c r="K19" s="237"/>
      <c r="L19" s="237"/>
      <c r="M19" s="237"/>
      <c r="N19" s="237"/>
      <c r="O19" s="238"/>
      <c r="P19" s="236"/>
      <c r="Q19" s="52"/>
      <c r="R19" s="239" t="s">
        <v>249</v>
      </c>
      <c r="S19" s="238" t="s">
        <v>249</v>
      </c>
      <c r="T19" s="238" t="s">
        <v>249</v>
      </c>
      <c r="U19" s="238" t="s">
        <v>249</v>
      </c>
      <c r="V19" s="238" t="s">
        <v>249</v>
      </c>
      <c r="W19" s="238" t="s">
        <v>249</v>
      </c>
      <c r="X19" s="237" t="s">
        <v>249</v>
      </c>
      <c r="Y19" s="237" t="s">
        <v>249</v>
      </c>
      <c r="Z19" s="237" t="s">
        <v>249</v>
      </c>
      <c r="AA19" s="237" t="s">
        <v>249</v>
      </c>
      <c r="AB19" s="238" t="s">
        <v>249</v>
      </c>
      <c r="AC19" s="236" t="s">
        <v>249</v>
      </c>
      <c r="AE19" s="49"/>
      <c r="AF19" s="49"/>
      <c r="AG19" s="49"/>
      <c r="AH19" s="49"/>
      <c r="AI19" s="49"/>
      <c r="AJ19" s="49"/>
      <c r="AK19" s="49"/>
      <c r="AL19" s="49"/>
      <c r="AM19" s="49"/>
      <c r="AN19" s="49"/>
      <c r="AO19" s="49"/>
      <c r="AP19" s="49"/>
    </row>
    <row r="20" spans="1:42" ht="13.5" customHeight="1">
      <c r="A20" s="28" t="s">
        <v>19</v>
      </c>
      <c r="B20" s="29">
        <f t="shared" si="0"/>
        <v>0.24999999999999997</v>
      </c>
      <c r="C20" s="30">
        <v>7</v>
      </c>
      <c r="D20" s="6">
        <f t="shared" si="1"/>
        <v>7</v>
      </c>
      <c r="E20" s="239"/>
      <c r="F20" s="238"/>
      <c r="G20" s="238"/>
      <c r="H20" s="238"/>
      <c r="I20" s="238"/>
      <c r="J20" s="238"/>
      <c r="K20" s="237"/>
      <c r="L20" s="237"/>
      <c r="M20" s="237"/>
      <c r="N20" s="237"/>
      <c r="O20" s="238"/>
      <c r="P20" s="236"/>
      <c r="Q20" s="52"/>
      <c r="R20" s="239" t="s">
        <v>250</v>
      </c>
      <c r="S20" s="238" t="s">
        <v>250</v>
      </c>
      <c r="T20" s="238" t="s">
        <v>250</v>
      </c>
      <c r="U20" s="238" t="s">
        <v>250</v>
      </c>
      <c r="V20" s="238" t="s">
        <v>250</v>
      </c>
      <c r="W20" s="238" t="s">
        <v>250</v>
      </c>
      <c r="X20" s="237" t="s">
        <v>250</v>
      </c>
      <c r="Y20" s="237" t="s">
        <v>250</v>
      </c>
      <c r="Z20" s="237" t="s">
        <v>250</v>
      </c>
      <c r="AA20" s="237" t="s">
        <v>250</v>
      </c>
      <c r="AB20" s="238" t="s">
        <v>250</v>
      </c>
      <c r="AC20" s="236" t="s">
        <v>250</v>
      </c>
      <c r="AE20" s="49"/>
      <c r="AF20" s="49"/>
      <c r="AG20" s="49"/>
      <c r="AH20" s="49"/>
      <c r="AI20" s="49"/>
      <c r="AJ20" s="49"/>
      <c r="AK20" s="49"/>
      <c r="AL20" s="49"/>
      <c r="AM20" s="49"/>
      <c r="AN20" s="49"/>
      <c r="AO20" s="49"/>
      <c r="AP20" s="49"/>
    </row>
    <row r="21" spans="1:42" ht="13.5" customHeight="1">
      <c r="A21" s="28" t="s">
        <v>19</v>
      </c>
      <c r="B21" s="29">
        <f t="shared" si="0"/>
        <v>0.29166666666666663</v>
      </c>
      <c r="C21" s="30">
        <v>8</v>
      </c>
      <c r="D21" s="6">
        <f t="shared" si="1"/>
        <v>8</v>
      </c>
      <c r="E21" s="239"/>
      <c r="F21" s="238"/>
      <c r="G21" s="238"/>
      <c r="H21" s="238"/>
      <c r="I21" s="238"/>
      <c r="J21" s="238"/>
      <c r="K21" s="237"/>
      <c r="L21" s="237"/>
      <c r="M21" s="237"/>
      <c r="N21" s="237"/>
      <c r="O21" s="238"/>
      <c r="P21" s="236"/>
      <c r="Q21" s="52"/>
      <c r="R21" s="239" t="s">
        <v>250</v>
      </c>
      <c r="S21" s="238" t="s">
        <v>250</v>
      </c>
      <c r="T21" s="238" t="s">
        <v>250</v>
      </c>
      <c r="U21" s="238" t="s">
        <v>250</v>
      </c>
      <c r="V21" s="238" t="s">
        <v>250</v>
      </c>
      <c r="W21" s="238" t="s">
        <v>250</v>
      </c>
      <c r="X21" s="237" t="s">
        <v>250</v>
      </c>
      <c r="Y21" s="237" t="s">
        <v>250</v>
      </c>
      <c r="Z21" s="237" t="s">
        <v>250</v>
      </c>
      <c r="AA21" s="237" t="s">
        <v>250</v>
      </c>
      <c r="AB21" s="238" t="s">
        <v>250</v>
      </c>
      <c r="AC21" s="236" t="s">
        <v>250</v>
      </c>
      <c r="AE21" s="49"/>
      <c r="AF21" s="49"/>
      <c r="AG21" s="49"/>
      <c r="AH21" s="49"/>
      <c r="AI21" s="49"/>
      <c r="AJ21" s="49"/>
      <c r="AK21" s="49"/>
      <c r="AL21" s="49"/>
      <c r="AM21" s="49"/>
      <c r="AN21" s="49"/>
      <c r="AO21" s="49"/>
      <c r="AP21" s="49"/>
    </row>
    <row r="22" spans="1:42" ht="13.5" customHeight="1">
      <c r="A22" s="28" t="s">
        <v>19</v>
      </c>
      <c r="B22" s="29">
        <f t="shared" si="0"/>
        <v>0.33333333333333331</v>
      </c>
      <c r="C22" s="30">
        <v>9</v>
      </c>
      <c r="D22" s="6">
        <f t="shared" si="1"/>
        <v>9</v>
      </c>
      <c r="E22" s="239"/>
      <c r="F22" s="238"/>
      <c r="G22" s="238"/>
      <c r="H22" s="238"/>
      <c r="I22" s="238"/>
      <c r="J22" s="238"/>
      <c r="K22" s="237"/>
      <c r="L22" s="237"/>
      <c r="M22" s="237"/>
      <c r="N22" s="237"/>
      <c r="O22" s="238"/>
      <c r="P22" s="236"/>
      <c r="Q22" s="52"/>
      <c r="R22" s="239" t="s">
        <v>250</v>
      </c>
      <c r="S22" s="238" t="s">
        <v>250</v>
      </c>
      <c r="T22" s="238" t="s">
        <v>250</v>
      </c>
      <c r="U22" s="238" t="s">
        <v>250</v>
      </c>
      <c r="V22" s="238" t="s">
        <v>250</v>
      </c>
      <c r="W22" s="238" t="s">
        <v>250</v>
      </c>
      <c r="X22" s="237" t="s">
        <v>250</v>
      </c>
      <c r="Y22" s="237" t="s">
        <v>250</v>
      </c>
      <c r="Z22" s="237" t="s">
        <v>250</v>
      </c>
      <c r="AA22" s="237" t="s">
        <v>250</v>
      </c>
      <c r="AB22" s="238" t="s">
        <v>250</v>
      </c>
      <c r="AC22" s="236" t="s">
        <v>250</v>
      </c>
      <c r="AE22" s="49"/>
      <c r="AF22" s="49"/>
      <c r="AG22" s="49"/>
      <c r="AH22" s="49"/>
      <c r="AI22" s="49"/>
      <c r="AJ22" s="49"/>
      <c r="AK22" s="49"/>
      <c r="AL22" s="49"/>
      <c r="AM22" s="49"/>
      <c r="AN22" s="49"/>
      <c r="AO22" s="49"/>
      <c r="AP22" s="49"/>
    </row>
    <row r="23" spans="1:42" ht="13.5" customHeight="1">
      <c r="A23" s="28" t="s">
        <v>19</v>
      </c>
      <c r="B23" s="29">
        <f t="shared" si="0"/>
        <v>0.375</v>
      </c>
      <c r="C23" s="30">
        <v>10</v>
      </c>
      <c r="D23" s="6">
        <f t="shared" si="1"/>
        <v>10</v>
      </c>
      <c r="E23" s="239"/>
      <c r="F23" s="238"/>
      <c r="G23" s="238"/>
      <c r="H23" s="238"/>
      <c r="I23" s="238"/>
      <c r="J23" s="238"/>
      <c r="K23" s="237"/>
      <c r="L23" s="237"/>
      <c r="M23" s="237"/>
      <c r="N23" s="237"/>
      <c r="O23" s="238"/>
      <c r="P23" s="236"/>
      <c r="Q23" s="52"/>
      <c r="R23" s="239" t="s">
        <v>250</v>
      </c>
      <c r="S23" s="238" t="s">
        <v>250</v>
      </c>
      <c r="T23" s="238" t="s">
        <v>250</v>
      </c>
      <c r="U23" s="238" t="s">
        <v>250</v>
      </c>
      <c r="V23" s="238" t="s">
        <v>250</v>
      </c>
      <c r="W23" s="238" t="s">
        <v>250</v>
      </c>
      <c r="X23" s="237" t="s">
        <v>250</v>
      </c>
      <c r="Y23" s="237" t="s">
        <v>250</v>
      </c>
      <c r="Z23" s="237" t="s">
        <v>250</v>
      </c>
      <c r="AA23" s="237" t="s">
        <v>250</v>
      </c>
      <c r="AB23" s="238" t="s">
        <v>250</v>
      </c>
      <c r="AC23" s="236" t="s">
        <v>250</v>
      </c>
      <c r="AE23" s="49"/>
      <c r="AF23" s="49"/>
      <c r="AG23" s="49"/>
      <c r="AH23" s="49"/>
      <c r="AI23" s="49"/>
      <c r="AJ23" s="49"/>
      <c r="AK23" s="49"/>
      <c r="AL23" s="49"/>
      <c r="AM23" s="49"/>
      <c r="AN23" s="49"/>
      <c r="AO23" s="49"/>
      <c r="AP23" s="49"/>
    </row>
    <row r="24" spans="1:42" ht="13.5" customHeight="1">
      <c r="A24" s="28" t="s">
        <v>19</v>
      </c>
      <c r="B24" s="29">
        <f t="shared" si="0"/>
        <v>0.41666666666666669</v>
      </c>
      <c r="C24" s="30">
        <v>11</v>
      </c>
      <c r="D24" s="6">
        <f t="shared" si="1"/>
        <v>11</v>
      </c>
      <c r="E24" s="239"/>
      <c r="F24" s="238"/>
      <c r="G24" s="238"/>
      <c r="H24" s="238"/>
      <c r="I24" s="238"/>
      <c r="J24" s="238"/>
      <c r="K24" s="237"/>
      <c r="L24" s="237"/>
      <c r="M24" s="237"/>
      <c r="N24" s="237"/>
      <c r="O24" s="238"/>
      <c r="P24" s="236"/>
      <c r="Q24" s="52"/>
      <c r="R24" s="239" t="s">
        <v>250</v>
      </c>
      <c r="S24" s="238" t="s">
        <v>250</v>
      </c>
      <c r="T24" s="238" t="s">
        <v>250</v>
      </c>
      <c r="U24" s="238" t="s">
        <v>250</v>
      </c>
      <c r="V24" s="238" t="s">
        <v>250</v>
      </c>
      <c r="W24" s="238" t="s">
        <v>250</v>
      </c>
      <c r="X24" s="237" t="s">
        <v>250</v>
      </c>
      <c r="Y24" s="237" t="s">
        <v>250</v>
      </c>
      <c r="Z24" s="237" t="s">
        <v>250</v>
      </c>
      <c r="AA24" s="237" t="s">
        <v>250</v>
      </c>
      <c r="AB24" s="238" t="s">
        <v>250</v>
      </c>
      <c r="AC24" s="236" t="s">
        <v>250</v>
      </c>
      <c r="AE24" s="49"/>
      <c r="AF24" s="49"/>
      <c r="AG24" s="49"/>
      <c r="AH24" s="49"/>
      <c r="AI24" s="49"/>
      <c r="AJ24" s="49"/>
      <c r="AK24" s="49"/>
      <c r="AL24" s="49"/>
      <c r="AM24" s="49"/>
      <c r="AN24" s="49"/>
      <c r="AO24" s="49"/>
      <c r="AP24" s="49"/>
    </row>
    <row r="25" spans="1:42" ht="13.5" customHeight="1">
      <c r="A25" s="28" t="s">
        <v>19</v>
      </c>
      <c r="B25" s="29">
        <f t="shared" si="0"/>
        <v>0.45833333333333337</v>
      </c>
      <c r="C25" s="30">
        <v>12</v>
      </c>
      <c r="D25" s="6">
        <f t="shared" si="1"/>
        <v>12</v>
      </c>
      <c r="E25" s="239"/>
      <c r="F25" s="238"/>
      <c r="G25" s="238"/>
      <c r="H25" s="238"/>
      <c r="I25" s="238"/>
      <c r="J25" s="238"/>
      <c r="K25" s="237"/>
      <c r="L25" s="237"/>
      <c r="M25" s="237"/>
      <c r="N25" s="237"/>
      <c r="O25" s="238"/>
      <c r="P25" s="236"/>
      <c r="Q25" s="52"/>
      <c r="R25" s="239" t="s">
        <v>250</v>
      </c>
      <c r="S25" s="238" t="s">
        <v>250</v>
      </c>
      <c r="T25" s="238" t="s">
        <v>250</v>
      </c>
      <c r="U25" s="238" t="s">
        <v>250</v>
      </c>
      <c r="V25" s="238" t="s">
        <v>250</v>
      </c>
      <c r="W25" s="238" t="s">
        <v>250</v>
      </c>
      <c r="X25" s="237" t="s">
        <v>250</v>
      </c>
      <c r="Y25" s="237" t="s">
        <v>250</v>
      </c>
      <c r="Z25" s="237" t="s">
        <v>250</v>
      </c>
      <c r="AA25" s="237" t="s">
        <v>250</v>
      </c>
      <c r="AB25" s="238" t="s">
        <v>250</v>
      </c>
      <c r="AC25" s="236" t="s">
        <v>250</v>
      </c>
      <c r="AE25" s="49"/>
      <c r="AF25" s="49"/>
      <c r="AG25" s="49"/>
      <c r="AH25" s="49"/>
      <c r="AI25" s="49"/>
      <c r="AJ25" s="49"/>
      <c r="AK25" s="49"/>
      <c r="AL25" s="49"/>
      <c r="AM25" s="49"/>
      <c r="AN25" s="49"/>
      <c r="AO25" s="49"/>
      <c r="AP25" s="49"/>
    </row>
    <row r="26" spans="1:42" ht="13.5" customHeight="1">
      <c r="A26" s="28" t="s">
        <v>19</v>
      </c>
      <c r="B26" s="29">
        <f t="shared" si="0"/>
        <v>0.5</v>
      </c>
      <c r="C26" s="30">
        <v>13</v>
      </c>
      <c r="D26" s="6">
        <f t="shared" si="1"/>
        <v>13</v>
      </c>
      <c r="E26" s="239"/>
      <c r="F26" s="238"/>
      <c r="G26" s="238"/>
      <c r="H26" s="238"/>
      <c r="I26" s="238"/>
      <c r="J26" s="238"/>
      <c r="K26" s="237"/>
      <c r="L26" s="237"/>
      <c r="M26" s="237"/>
      <c r="N26" s="237"/>
      <c r="O26" s="238"/>
      <c r="P26" s="236"/>
      <c r="Q26" s="52"/>
      <c r="R26" s="239" t="s">
        <v>250</v>
      </c>
      <c r="S26" s="238" t="s">
        <v>250</v>
      </c>
      <c r="T26" s="238" t="s">
        <v>250</v>
      </c>
      <c r="U26" s="238" t="s">
        <v>250</v>
      </c>
      <c r="V26" s="238" t="s">
        <v>250</v>
      </c>
      <c r="W26" s="238" t="s">
        <v>250</v>
      </c>
      <c r="X26" s="237" t="s">
        <v>250</v>
      </c>
      <c r="Y26" s="237" t="s">
        <v>250</v>
      </c>
      <c r="Z26" s="237" t="s">
        <v>250</v>
      </c>
      <c r="AA26" s="237" t="s">
        <v>250</v>
      </c>
      <c r="AB26" s="238" t="s">
        <v>250</v>
      </c>
      <c r="AC26" s="236" t="s">
        <v>250</v>
      </c>
      <c r="AE26" s="49"/>
      <c r="AF26" s="49"/>
      <c r="AG26" s="49"/>
      <c r="AH26" s="49"/>
      <c r="AI26" s="49"/>
      <c r="AJ26" s="49"/>
      <c r="AK26" s="49"/>
      <c r="AL26" s="49"/>
      <c r="AM26" s="49"/>
      <c r="AN26" s="49"/>
      <c r="AO26" s="49"/>
      <c r="AP26" s="49"/>
    </row>
    <row r="27" spans="1:42" ht="13.5" customHeight="1">
      <c r="A27" s="28" t="s">
        <v>19</v>
      </c>
      <c r="B27" s="29">
        <f t="shared" si="0"/>
        <v>0.54166666666666663</v>
      </c>
      <c r="C27" s="30">
        <v>14</v>
      </c>
      <c r="D27" s="6">
        <f t="shared" si="1"/>
        <v>14</v>
      </c>
      <c r="E27" s="239"/>
      <c r="F27" s="238"/>
      <c r="G27" s="238"/>
      <c r="H27" s="238"/>
      <c r="I27" s="238"/>
      <c r="J27" s="238"/>
      <c r="K27" s="237"/>
      <c r="L27" s="237"/>
      <c r="M27" s="237"/>
      <c r="N27" s="237"/>
      <c r="O27" s="238"/>
      <c r="P27" s="236"/>
      <c r="Q27" s="52"/>
      <c r="R27" s="239" t="s">
        <v>250</v>
      </c>
      <c r="S27" s="238" t="s">
        <v>250</v>
      </c>
      <c r="T27" s="238" t="s">
        <v>250</v>
      </c>
      <c r="U27" s="238" t="s">
        <v>250</v>
      </c>
      <c r="V27" s="238" t="s">
        <v>250</v>
      </c>
      <c r="W27" s="238" t="s">
        <v>250</v>
      </c>
      <c r="X27" s="237" t="s">
        <v>250</v>
      </c>
      <c r="Y27" s="237" t="s">
        <v>250</v>
      </c>
      <c r="Z27" s="237" t="s">
        <v>250</v>
      </c>
      <c r="AA27" s="237" t="s">
        <v>250</v>
      </c>
      <c r="AB27" s="238" t="s">
        <v>250</v>
      </c>
      <c r="AC27" s="236" t="s">
        <v>250</v>
      </c>
      <c r="AE27" s="49"/>
      <c r="AF27" s="49"/>
      <c r="AG27" s="49"/>
      <c r="AH27" s="49"/>
      <c r="AI27" s="49"/>
      <c r="AJ27" s="49"/>
      <c r="AK27" s="49"/>
      <c r="AL27" s="49"/>
      <c r="AM27" s="49"/>
      <c r="AN27" s="49"/>
      <c r="AO27" s="49"/>
      <c r="AP27" s="49"/>
    </row>
    <row r="28" spans="1:42" ht="13.5" customHeight="1">
      <c r="A28" s="28" t="s">
        <v>19</v>
      </c>
      <c r="B28" s="29">
        <f t="shared" si="0"/>
        <v>0.58333333333333326</v>
      </c>
      <c r="C28" s="30">
        <v>15</v>
      </c>
      <c r="D28" s="6">
        <f t="shared" si="1"/>
        <v>15</v>
      </c>
      <c r="E28" s="239"/>
      <c r="F28" s="238"/>
      <c r="G28" s="238"/>
      <c r="H28" s="238"/>
      <c r="I28" s="238"/>
      <c r="J28" s="238"/>
      <c r="K28" s="237"/>
      <c r="L28" s="237"/>
      <c r="M28" s="237"/>
      <c r="N28" s="237"/>
      <c r="O28" s="238"/>
      <c r="P28" s="236"/>
      <c r="Q28" s="52"/>
      <c r="R28" s="239" t="s">
        <v>250</v>
      </c>
      <c r="S28" s="238" t="s">
        <v>250</v>
      </c>
      <c r="T28" s="238" t="s">
        <v>250</v>
      </c>
      <c r="U28" s="238" t="s">
        <v>250</v>
      </c>
      <c r="V28" s="238" t="s">
        <v>250</v>
      </c>
      <c r="W28" s="238" t="s">
        <v>250</v>
      </c>
      <c r="X28" s="237" t="s">
        <v>251</v>
      </c>
      <c r="Y28" s="237" t="s">
        <v>251</v>
      </c>
      <c r="Z28" s="237" t="s">
        <v>251</v>
      </c>
      <c r="AA28" s="237" t="s">
        <v>251</v>
      </c>
      <c r="AB28" s="238" t="s">
        <v>250</v>
      </c>
      <c r="AC28" s="236" t="s">
        <v>250</v>
      </c>
      <c r="AE28" s="49"/>
      <c r="AF28" s="49"/>
      <c r="AG28" s="49"/>
      <c r="AH28" s="49"/>
      <c r="AI28" s="49"/>
      <c r="AJ28" s="49"/>
      <c r="AK28" s="49"/>
      <c r="AL28" s="49"/>
      <c r="AM28" s="49"/>
      <c r="AN28" s="49"/>
      <c r="AO28" s="49"/>
      <c r="AP28" s="49"/>
    </row>
    <row r="29" spans="1:42" ht="13.5" customHeight="1">
      <c r="A29" s="28" t="s">
        <v>19</v>
      </c>
      <c r="B29" s="29">
        <f t="shared" si="0"/>
        <v>0.62499999999999989</v>
      </c>
      <c r="C29" s="30">
        <v>16</v>
      </c>
      <c r="D29" s="6">
        <f t="shared" si="1"/>
        <v>16</v>
      </c>
      <c r="E29" s="239"/>
      <c r="F29" s="238"/>
      <c r="G29" s="238"/>
      <c r="H29" s="238"/>
      <c r="I29" s="238"/>
      <c r="J29" s="238"/>
      <c r="K29" s="237"/>
      <c r="L29" s="237"/>
      <c r="M29" s="237"/>
      <c r="N29" s="237"/>
      <c r="O29" s="238"/>
      <c r="P29" s="236"/>
      <c r="Q29" s="52"/>
      <c r="R29" s="239" t="s">
        <v>250</v>
      </c>
      <c r="S29" s="238" t="s">
        <v>250</v>
      </c>
      <c r="T29" s="238" t="s">
        <v>250</v>
      </c>
      <c r="U29" s="238" t="s">
        <v>250</v>
      </c>
      <c r="V29" s="238" t="s">
        <v>250</v>
      </c>
      <c r="W29" s="238" t="s">
        <v>250</v>
      </c>
      <c r="X29" s="237" t="s">
        <v>251</v>
      </c>
      <c r="Y29" s="237" t="s">
        <v>251</v>
      </c>
      <c r="Z29" s="237" t="s">
        <v>251</v>
      </c>
      <c r="AA29" s="237" t="s">
        <v>251</v>
      </c>
      <c r="AB29" s="238" t="s">
        <v>250</v>
      </c>
      <c r="AC29" s="236" t="s">
        <v>250</v>
      </c>
      <c r="AE29" s="49"/>
      <c r="AF29" s="49"/>
      <c r="AG29" s="49"/>
      <c r="AH29" s="49"/>
      <c r="AI29" s="49"/>
      <c r="AJ29" s="49"/>
      <c r="AK29" s="49"/>
      <c r="AL29" s="49"/>
      <c r="AM29" s="49"/>
      <c r="AN29" s="49"/>
      <c r="AO29" s="49"/>
      <c r="AP29" s="49"/>
    </row>
    <row r="30" spans="1:42" ht="13.5" customHeight="1">
      <c r="A30" s="28" t="s">
        <v>19</v>
      </c>
      <c r="B30" s="29">
        <f t="shared" si="0"/>
        <v>0.66666666666666652</v>
      </c>
      <c r="C30" s="30">
        <v>17</v>
      </c>
      <c r="D30" s="6">
        <f t="shared" si="1"/>
        <v>17</v>
      </c>
      <c r="E30" s="239"/>
      <c r="F30" s="238"/>
      <c r="G30" s="238"/>
      <c r="H30" s="238"/>
      <c r="I30" s="238"/>
      <c r="J30" s="238"/>
      <c r="K30" s="237"/>
      <c r="L30" s="237"/>
      <c r="M30" s="237"/>
      <c r="N30" s="237"/>
      <c r="O30" s="238"/>
      <c r="P30" s="236"/>
      <c r="Q30" s="52"/>
      <c r="R30" s="239" t="s">
        <v>250</v>
      </c>
      <c r="S30" s="238" t="s">
        <v>250</v>
      </c>
      <c r="T30" s="238" t="s">
        <v>250</v>
      </c>
      <c r="U30" s="238" t="s">
        <v>250</v>
      </c>
      <c r="V30" s="238" t="s">
        <v>250</v>
      </c>
      <c r="W30" s="238" t="s">
        <v>250</v>
      </c>
      <c r="X30" s="237" t="s">
        <v>251</v>
      </c>
      <c r="Y30" s="237" t="s">
        <v>251</v>
      </c>
      <c r="Z30" s="237" t="s">
        <v>251</v>
      </c>
      <c r="AA30" s="237" t="s">
        <v>251</v>
      </c>
      <c r="AB30" s="238" t="s">
        <v>250</v>
      </c>
      <c r="AC30" s="236" t="s">
        <v>250</v>
      </c>
      <c r="AE30" s="49"/>
      <c r="AF30" s="49"/>
      <c r="AG30" s="49"/>
      <c r="AH30" s="49"/>
      <c r="AI30" s="49"/>
      <c r="AJ30" s="49"/>
      <c r="AK30" s="49"/>
      <c r="AL30" s="49"/>
      <c r="AM30" s="49"/>
      <c r="AN30" s="49"/>
      <c r="AO30" s="49"/>
      <c r="AP30" s="49"/>
    </row>
    <row r="31" spans="1:42" ht="13.5" customHeight="1">
      <c r="A31" s="28" t="s">
        <v>19</v>
      </c>
      <c r="B31" s="29">
        <f t="shared" si="0"/>
        <v>0.70833333333333315</v>
      </c>
      <c r="C31" s="30">
        <v>18</v>
      </c>
      <c r="D31" s="6">
        <f t="shared" si="1"/>
        <v>18</v>
      </c>
      <c r="E31" s="239"/>
      <c r="F31" s="238"/>
      <c r="G31" s="238"/>
      <c r="H31" s="238"/>
      <c r="I31" s="238"/>
      <c r="J31" s="238"/>
      <c r="K31" s="237"/>
      <c r="L31" s="237"/>
      <c r="M31" s="237"/>
      <c r="N31" s="237"/>
      <c r="O31" s="238"/>
      <c r="P31" s="236"/>
      <c r="Q31" s="52"/>
      <c r="R31" s="239" t="s">
        <v>251</v>
      </c>
      <c r="S31" s="238" t="s">
        <v>251</v>
      </c>
      <c r="T31" s="238" t="s">
        <v>251</v>
      </c>
      <c r="U31" s="238" t="s">
        <v>251</v>
      </c>
      <c r="V31" s="238" t="s">
        <v>251</v>
      </c>
      <c r="W31" s="238" t="s">
        <v>251</v>
      </c>
      <c r="X31" s="237" t="s">
        <v>251</v>
      </c>
      <c r="Y31" s="237" t="s">
        <v>251</v>
      </c>
      <c r="Z31" s="237" t="s">
        <v>251</v>
      </c>
      <c r="AA31" s="237" t="s">
        <v>251</v>
      </c>
      <c r="AB31" s="238" t="s">
        <v>250</v>
      </c>
      <c r="AC31" s="236" t="s">
        <v>250</v>
      </c>
      <c r="AE31" s="49"/>
      <c r="AF31" s="49"/>
      <c r="AG31" s="49"/>
      <c r="AH31" s="49"/>
      <c r="AI31" s="49"/>
      <c r="AJ31" s="49"/>
      <c r="AK31" s="49"/>
      <c r="AL31" s="49"/>
      <c r="AM31" s="49"/>
      <c r="AN31" s="49"/>
      <c r="AO31" s="49"/>
      <c r="AP31" s="49"/>
    </row>
    <row r="32" spans="1:42" ht="13.5" customHeight="1">
      <c r="A32" s="28" t="s">
        <v>19</v>
      </c>
      <c r="B32" s="29">
        <f t="shared" si="0"/>
        <v>0.74999999999999978</v>
      </c>
      <c r="C32" s="30">
        <v>19</v>
      </c>
      <c r="D32" s="6">
        <f t="shared" si="1"/>
        <v>19</v>
      </c>
      <c r="E32" s="239"/>
      <c r="F32" s="238"/>
      <c r="G32" s="238"/>
      <c r="H32" s="238"/>
      <c r="I32" s="238"/>
      <c r="J32" s="238"/>
      <c r="K32" s="237"/>
      <c r="L32" s="237"/>
      <c r="M32" s="237"/>
      <c r="N32" s="237"/>
      <c r="O32" s="238"/>
      <c r="P32" s="236"/>
      <c r="Q32" s="52"/>
      <c r="R32" s="239" t="s">
        <v>251</v>
      </c>
      <c r="S32" s="238" t="s">
        <v>251</v>
      </c>
      <c r="T32" s="238" t="s">
        <v>251</v>
      </c>
      <c r="U32" s="238" t="s">
        <v>251</v>
      </c>
      <c r="V32" s="238" t="s">
        <v>251</v>
      </c>
      <c r="W32" s="238" t="s">
        <v>251</v>
      </c>
      <c r="X32" s="237" t="s">
        <v>251</v>
      </c>
      <c r="Y32" s="237" t="s">
        <v>251</v>
      </c>
      <c r="Z32" s="237" t="s">
        <v>251</v>
      </c>
      <c r="AA32" s="237" t="s">
        <v>251</v>
      </c>
      <c r="AB32" s="238" t="s">
        <v>251</v>
      </c>
      <c r="AC32" s="236" t="s">
        <v>251</v>
      </c>
      <c r="AE32" s="49"/>
      <c r="AF32" s="49"/>
      <c r="AG32" s="49"/>
      <c r="AH32" s="49"/>
      <c r="AI32" s="49"/>
      <c r="AJ32" s="49"/>
      <c r="AK32" s="49"/>
      <c r="AL32" s="49"/>
      <c r="AM32" s="49"/>
      <c r="AN32" s="49"/>
      <c r="AO32" s="49"/>
      <c r="AP32" s="49"/>
    </row>
    <row r="33" spans="1:42" ht="13.5" customHeight="1">
      <c r="A33" s="28" t="s">
        <v>19</v>
      </c>
      <c r="B33" s="29">
        <f t="shared" si="0"/>
        <v>0.79166666666666641</v>
      </c>
      <c r="C33" s="30">
        <v>20</v>
      </c>
      <c r="D33" s="6">
        <f t="shared" si="1"/>
        <v>20</v>
      </c>
      <c r="E33" s="239"/>
      <c r="F33" s="238"/>
      <c r="G33" s="238"/>
      <c r="H33" s="238"/>
      <c r="I33" s="238"/>
      <c r="J33" s="238"/>
      <c r="K33" s="237"/>
      <c r="L33" s="237"/>
      <c r="M33" s="237"/>
      <c r="N33" s="237"/>
      <c r="O33" s="238"/>
      <c r="P33" s="236"/>
      <c r="Q33" s="52"/>
      <c r="R33" s="239" t="s">
        <v>251</v>
      </c>
      <c r="S33" s="238" t="s">
        <v>251</v>
      </c>
      <c r="T33" s="238" t="s">
        <v>251</v>
      </c>
      <c r="U33" s="238" t="s">
        <v>251</v>
      </c>
      <c r="V33" s="238" t="s">
        <v>251</v>
      </c>
      <c r="W33" s="238" t="s">
        <v>251</v>
      </c>
      <c r="X33" s="237" t="s">
        <v>251</v>
      </c>
      <c r="Y33" s="237" t="s">
        <v>251</v>
      </c>
      <c r="Z33" s="237" t="s">
        <v>251</v>
      </c>
      <c r="AA33" s="237" t="s">
        <v>251</v>
      </c>
      <c r="AB33" s="238" t="s">
        <v>251</v>
      </c>
      <c r="AC33" s="236" t="s">
        <v>251</v>
      </c>
      <c r="AE33" s="49"/>
      <c r="AF33" s="49"/>
      <c r="AG33" s="49"/>
      <c r="AH33" s="49"/>
      <c r="AI33" s="49"/>
      <c r="AJ33" s="49"/>
      <c r="AK33" s="49"/>
      <c r="AL33" s="49"/>
      <c r="AM33" s="49"/>
      <c r="AN33" s="49"/>
      <c r="AO33" s="49"/>
      <c r="AP33" s="49"/>
    </row>
    <row r="34" spans="1:42" ht="13.5" customHeight="1">
      <c r="A34" s="28" t="s">
        <v>19</v>
      </c>
      <c r="B34" s="29">
        <f t="shared" si="0"/>
        <v>0.83333333333333304</v>
      </c>
      <c r="C34" s="30">
        <v>21</v>
      </c>
      <c r="D34" s="6">
        <f t="shared" si="1"/>
        <v>21</v>
      </c>
      <c r="E34" s="239"/>
      <c r="F34" s="238"/>
      <c r="G34" s="238"/>
      <c r="H34" s="238"/>
      <c r="I34" s="238"/>
      <c r="J34" s="238"/>
      <c r="K34" s="237"/>
      <c r="L34" s="237"/>
      <c r="M34" s="237"/>
      <c r="N34" s="237"/>
      <c r="O34" s="238"/>
      <c r="P34" s="236"/>
      <c r="Q34" s="52"/>
      <c r="R34" s="239" t="s">
        <v>251</v>
      </c>
      <c r="S34" s="238" t="s">
        <v>251</v>
      </c>
      <c r="T34" s="238" t="s">
        <v>251</v>
      </c>
      <c r="U34" s="238" t="s">
        <v>251</v>
      </c>
      <c r="V34" s="238" t="s">
        <v>251</v>
      </c>
      <c r="W34" s="238" t="s">
        <v>251</v>
      </c>
      <c r="X34" s="237" t="s">
        <v>251</v>
      </c>
      <c r="Y34" s="237" t="s">
        <v>251</v>
      </c>
      <c r="Z34" s="237" t="s">
        <v>251</v>
      </c>
      <c r="AA34" s="237" t="s">
        <v>251</v>
      </c>
      <c r="AB34" s="238" t="s">
        <v>251</v>
      </c>
      <c r="AC34" s="236" t="s">
        <v>251</v>
      </c>
      <c r="AE34" s="49"/>
      <c r="AF34" s="49"/>
      <c r="AG34" s="49"/>
      <c r="AH34" s="49"/>
      <c r="AI34" s="49"/>
      <c r="AJ34" s="49"/>
      <c r="AK34" s="49"/>
      <c r="AL34" s="49"/>
      <c r="AM34" s="49"/>
      <c r="AN34" s="49"/>
      <c r="AO34" s="49"/>
      <c r="AP34" s="49"/>
    </row>
    <row r="35" spans="1:42" ht="13.5" customHeight="1">
      <c r="A35" s="28" t="s">
        <v>19</v>
      </c>
      <c r="B35" s="29">
        <f t="shared" si="0"/>
        <v>0.87499999999999967</v>
      </c>
      <c r="C35" s="30">
        <v>22</v>
      </c>
      <c r="D35" s="6">
        <f t="shared" si="1"/>
        <v>22</v>
      </c>
      <c r="E35" s="239"/>
      <c r="F35" s="238"/>
      <c r="G35" s="238"/>
      <c r="H35" s="238"/>
      <c r="I35" s="238"/>
      <c r="J35" s="238"/>
      <c r="K35" s="237"/>
      <c r="L35" s="237"/>
      <c r="M35" s="237"/>
      <c r="N35" s="237"/>
      <c r="O35" s="238"/>
      <c r="P35" s="236"/>
      <c r="Q35" s="52"/>
      <c r="R35" s="239" t="s">
        <v>249</v>
      </c>
      <c r="S35" s="238" t="s">
        <v>249</v>
      </c>
      <c r="T35" s="238" t="s">
        <v>249</v>
      </c>
      <c r="U35" s="238" t="s">
        <v>249</v>
      </c>
      <c r="V35" s="238" t="s">
        <v>249</v>
      </c>
      <c r="W35" s="238" t="s">
        <v>249</v>
      </c>
      <c r="X35" s="237" t="s">
        <v>249</v>
      </c>
      <c r="Y35" s="237" t="s">
        <v>249</v>
      </c>
      <c r="Z35" s="237" t="s">
        <v>249</v>
      </c>
      <c r="AA35" s="237" t="s">
        <v>249</v>
      </c>
      <c r="AB35" s="238" t="s">
        <v>251</v>
      </c>
      <c r="AC35" s="236" t="s">
        <v>251</v>
      </c>
      <c r="AE35" s="49"/>
      <c r="AF35" s="49"/>
      <c r="AG35" s="49"/>
      <c r="AH35" s="49"/>
      <c r="AI35" s="49"/>
      <c r="AJ35" s="49"/>
      <c r="AK35" s="49"/>
      <c r="AL35" s="49"/>
      <c r="AM35" s="49"/>
      <c r="AN35" s="49"/>
      <c r="AO35" s="49"/>
      <c r="AP35" s="49"/>
    </row>
    <row r="36" spans="1:42" ht="13.5" customHeight="1">
      <c r="A36" s="28" t="s">
        <v>19</v>
      </c>
      <c r="B36" s="29">
        <f t="shared" si="0"/>
        <v>0.9166666666666663</v>
      </c>
      <c r="C36" s="30">
        <v>23</v>
      </c>
      <c r="D36" s="6">
        <f t="shared" si="1"/>
        <v>23</v>
      </c>
      <c r="E36" s="239"/>
      <c r="F36" s="238"/>
      <c r="G36" s="238"/>
      <c r="H36" s="238"/>
      <c r="I36" s="238"/>
      <c r="J36" s="238"/>
      <c r="K36" s="237"/>
      <c r="L36" s="237"/>
      <c r="M36" s="237"/>
      <c r="N36" s="237"/>
      <c r="O36" s="238"/>
      <c r="P36" s="236"/>
      <c r="Q36" s="52"/>
      <c r="R36" s="239" t="s">
        <v>249</v>
      </c>
      <c r="S36" s="238" t="s">
        <v>249</v>
      </c>
      <c r="T36" s="238" t="s">
        <v>249</v>
      </c>
      <c r="U36" s="238" t="s">
        <v>249</v>
      </c>
      <c r="V36" s="238" t="s">
        <v>249</v>
      </c>
      <c r="W36" s="238" t="s">
        <v>249</v>
      </c>
      <c r="X36" s="237" t="s">
        <v>249</v>
      </c>
      <c r="Y36" s="237" t="s">
        <v>249</v>
      </c>
      <c r="Z36" s="237" t="s">
        <v>249</v>
      </c>
      <c r="AA36" s="237" t="s">
        <v>249</v>
      </c>
      <c r="AB36" s="238" t="s">
        <v>249</v>
      </c>
      <c r="AC36" s="236" t="s">
        <v>249</v>
      </c>
      <c r="AE36" s="49"/>
      <c r="AF36" s="49"/>
      <c r="AG36" s="49"/>
      <c r="AH36" s="49"/>
      <c r="AI36" s="49"/>
      <c r="AJ36" s="49"/>
      <c r="AK36" s="49"/>
      <c r="AL36" s="49"/>
      <c r="AM36" s="49"/>
      <c r="AN36" s="49"/>
      <c r="AO36" s="49"/>
      <c r="AP36" s="49"/>
    </row>
    <row r="37" spans="1:42" ht="13.5" customHeight="1">
      <c r="A37" s="28" t="s">
        <v>19</v>
      </c>
      <c r="B37" s="29">
        <f t="shared" si="0"/>
        <v>0.95833333333333293</v>
      </c>
      <c r="C37" s="30">
        <v>24</v>
      </c>
      <c r="D37" s="6">
        <f t="shared" si="1"/>
        <v>24</v>
      </c>
      <c r="E37" s="239"/>
      <c r="F37" s="238"/>
      <c r="G37" s="238"/>
      <c r="H37" s="238"/>
      <c r="I37" s="238"/>
      <c r="J37" s="238"/>
      <c r="K37" s="237"/>
      <c r="L37" s="237"/>
      <c r="M37" s="237"/>
      <c r="N37" s="237"/>
      <c r="O37" s="238"/>
      <c r="P37" s="236"/>
      <c r="Q37" s="52"/>
      <c r="R37" s="239" t="s">
        <v>249</v>
      </c>
      <c r="S37" s="238" t="s">
        <v>249</v>
      </c>
      <c r="T37" s="238" t="s">
        <v>249</v>
      </c>
      <c r="U37" s="238" t="s">
        <v>249</v>
      </c>
      <c r="V37" s="238" t="s">
        <v>249</v>
      </c>
      <c r="W37" s="238" t="s">
        <v>249</v>
      </c>
      <c r="X37" s="237" t="s">
        <v>249</v>
      </c>
      <c r="Y37" s="237" t="s">
        <v>249</v>
      </c>
      <c r="Z37" s="237" t="s">
        <v>249</v>
      </c>
      <c r="AA37" s="237" t="s">
        <v>249</v>
      </c>
      <c r="AB37" s="238" t="s">
        <v>249</v>
      </c>
      <c r="AC37" s="236" t="s">
        <v>249</v>
      </c>
      <c r="AE37" s="49"/>
      <c r="AF37" s="49"/>
      <c r="AG37" s="49"/>
      <c r="AH37" s="49"/>
      <c r="AI37" s="49"/>
      <c r="AJ37" s="49"/>
      <c r="AK37" s="49"/>
      <c r="AL37" s="49"/>
      <c r="AM37" s="49"/>
      <c r="AN37" s="49"/>
      <c r="AO37" s="49"/>
      <c r="AP37" s="49"/>
    </row>
    <row r="38" spans="1:42" ht="13.5" customHeight="1">
      <c r="A38" s="28" t="s">
        <v>20</v>
      </c>
      <c r="B38" s="29">
        <f t="shared" si="0"/>
        <v>0.99999999999999956</v>
      </c>
      <c r="C38" s="30">
        <v>1</v>
      </c>
      <c r="D38" s="6">
        <f t="shared" si="1"/>
        <v>25</v>
      </c>
      <c r="E38" s="239"/>
      <c r="F38" s="238"/>
      <c r="G38" s="238"/>
      <c r="H38" s="238"/>
      <c r="I38" s="238"/>
      <c r="J38" s="238"/>
      <c r="K38" s="237"/>
      <c r="L38" s="237"/>
      <c r="M38" s="237"/>
      <c r="N38" s="237"/>
      <c r="O38" s="238"/>
      <c r="P38" s="236"/>
      <c r="Q38" s="52"/>
      <c r="R38" s="239" t="s">
        <v>249</v>
      </c>
      <c r="S38" s="238" t="s">
        <v>249</v>
      </c>
      <c r="T38" s="238" t="s">
        <v>249</v>
      </c>
      <c r="U38" s="238" t="s">
        <v>249</v>
      </c>
      <c r="V38" s="238" t="s">
        <v>249</v>
      </c>
      <c r="W38" s="238" t="s">
        <v>249</v>
      </c>
      <c r="X38" s="237" t="s">
        <v>249</v>
      </c>
      <c r="Y38" s="237" t="s">
        <v>249</v>
      </c>
      <c r="Z38" s="237" t="s">
        <v>249</v>
      </c>
      <c r="AA38" s="237" t="s">
        <v>249</v>
      </c>
      <c r="AB38" s="238" t="s">
        <v>249</v>
      </c>
      <c r="AC38" s="236" t="s">
        <v>249</v>
      </c>
      <c r="AE38" s="49"/>
      <c r="AF38" s="49"/>
      <c r="AG38" s="49"/>
      <c r="AH38" s="49"/>
      <c r="AI38" s="49"/>
      <c r="AJ38" s="49"/>
      <c r="AK38" s="49"/>
      <c r="AL38" s="49"/>
      <c r="AM38" s="49"/>
      <c r="AN38" s="49"/>
      <c r="AO38" s="49"/>
      <c r="AP38" s="49"/>
    </row>
    <row r="39" spans="1:42" ht="13.5" customHeight="1">
      <c r="A39" s="28" t="s">
        <v>20</v>
      </c>
      <c r="B39" s="29">
        <f t="shared" si="0"/>
        <v>1.0416666666666663</v>
      </c>
      <c r="C39" s="30">
        <v>2</v>
      </c>
      <c r="D39" s="6">
        <f t="shared" si="1"/>
        <v>26</v>
      </c>
      <c r="E39" s="239"/>
      <c r="F39" s="238"/>
      <c r="G39" s="238"/>
      <c r="H39" s="238"/>
      <c r="I39" s="238"/>
      <c r="J39" s="238"/>
      <c r="K39" s="237"/>
      <c r="L39" s="237"/>
      <c r="M39" s="237"/>
      <c r="N39" s="237"/>
      <c r="O39" s="238"/>
      <c r="P39" s="236"/>
      <c r="Q39" s="52"/>
      <c r="R39" s="239" t="s">
        <v>249</v>
      </c>
      <c r="S39" s="238" t="s">
        <v>249</v>
      </c>
      <c r="T39" s="238" t="s">
        <v>249</v>
      </c>
      <c r="U39" s="238" t="s">
        <v>249</v>
      </c>
      <c r="V39" s="238" t="s">
        <v>249</v>
      </c>
      <c r="W39" s="238" t="s">
        <v>249</v>
      </c>
      <c r="X39" s="237" t="s">
        <v>249</v>
      </c>
      <c r="Y39" s="237" t="s">
        <v>249</v>
      </c>
      <c r="Z39" s="237" t="s">
        <v>249</v>
      </c>
      <c r="AA39" s="237" t="s">
        <v>249</v>
      </c>
      <c r="AB39" s="238" t="s">
        <v>249</v>
      </c>
      <c r="AC39" s="236" t="s">
        <v>249</v>
      </c>
      <c r="AE39" s="49"/>
      <c r="AF39" s="49"/>
      <c r="AG39" s="49"/>
      <c r="AH39" s="49"/>
      <c r="AI39" s="49"/>
      <c r="AJ39" s="49"/>
      <c r="AK39" s="49"/>
      <c r="AL39" s="49"/>
      <c r="AM39" s="49"/>
      <c r="AN39" s="49"/>
      <c r="AO39" s="49"/>
      <c r="AP39" s="49"/>
    </row>
    <row r="40" spans="1:42" ht="13.5" customHeight="1">
      <c r="A40" s="28" t="s">
        <v>20</v>
      </c>
      <c r="B40" s="29">
        <f t="shared" si="0"/>
        <v>1.083333333333333</v>
      </c>
      <c r="C40" s="30">
        <v>3</v>
      </c>
      <c r="D40" s="6">
        <f t="shared" si="1"/>
        <v>27</v>
      </c>
      <c r="E40" s="239"/>
      <c r="F40" s="238"/>
      <c r="G40" s="238"/>
      <c r="H40" s="238"/>
      <c r="I40" s="238"/>
      <c r="J40" s="238"/>
      <c r="K40" s="237"/>
      <c r="L40" s="237"/>
      <c r="M40" s="237"/>
      <c r="N40" s="237"/>
      <c r="O40" s="238"/>
      <c r="P40" s="236"/>
      <c r="Q40" s="52"/>
      <c r="R40" s="239" t="s">
        <v>249</v>
      </c>
      <c r="S40" s="238" t="s">
        <v>249</v>
      </c>
      <c r="T40" s="238" t="s">
        <v>249</v>
      </c>
      <c r="U40" s="238" t="s">
        <v>249</v>
      </c>
      <c r="V40" s="238" t="s">
        <v>249</v>
      </c>
      <c r="W40" s="238" t="s">
        <v>249</v>
      </c>
      <c r="X40" s="237" t="s">
        <v>249</v>
      </c>
      <c r="Y40" s="237" t="s">
        <v>249</v>
      </c>
      <c r="Z40" s="237" t="s">
        <v>249</v>
      </c>
      <c r="AA40" s="237" t="s">
        <v>249</v>
      </c>
      <c r="AB40" s="238" t="s">
        <v>249</v>
      </c>
      <c r="AC40" s="236" t="s">
        <v>249</v>
      </c>
      <c r="AE40" s="49"/>
      <c r="AF40" s="49"/>
      <c r="AG40" s="49"/>
      <c r="AH40" s="49"/>
      <c r="AI40" s="49"/>
      <c r="AJ40" s="49"/>
      <c r="AK40" s="49"/>
      <c r="AL40" s="49"/>
      <c r="AM40" s="49"/>
      <c r="AN40" s="49"/>
      <c r="AO40" s="49"/>
      <c r="AP40" s="49"/>
    </row>
    <row r="41" spans="1:42" ht="13.5" customHeight="1">
      <c r="A41" s="28" t="s">
        <v>20</v>
      </c>
      <c r="B41" s="29">
        <f t="shared" si="0"/>
        <v>1.1249999999999998</v>
      </c>
      <c r="C41" s="30">
        <v>4</v>
      </c>
      <c r="D41" s="6">
        <f t="shared" si="1"/>
        <v>28</v>
      </c>
      <c r="E41" s="239"/>
      <c r="F41" s="238"/>
      <c r="G41" s="238"/>
      <c r="H41" s="238"/>
      <c r="I41" s="238"/>
      <c r="J41" s="238"/>
      <c r="K41" s="237"/>
      <c r="L41" s="237"/>
      <c r="M41" s="237"/>
      <c r="N41" s="237"/>
      <c r="O41" s="238"/>
      <c r="P41" s="236"/>
      <c r="Q41" s="52"/>
      <c r="R41" s="239" t="s">
        <v>249</v>
      </c>
      <c r="S41" s="238" t="s">
        <v>249</v>
      </c>
      <c r="T41" s="238" t="s">
        <v>249</v>
      </c>
      <c r="U41" s="238" t="s">
        <v>249</v>
      </c>
      <c r="V41" s="238" t="s">
        <v>249</v>
      </c>
      <c r="W41" s="238" t="s">
        <v>249</v>
      </c>
      <c r="X41" s="237" t="s">
        <v>249</v>
      </c>
      <c r="Y41" s="237" t="s">
        <v>249</v>
      </c>
      <c r="Z41" s="237" t="s">
        <v>249</v>
      </c>
      <c r="AA41" s="237" t="s">
        <v>249</v>
      </c>
      <c r="AB41" s="238" t="s">
        <v>249</v>
      </c>
      <c r="AC41" s="236" t="s">
        <v>249</v>
      </c>
      <c r="AE41" s="49"/>
      <c r="AF41" s="49"/>
      <c r="AG41" s="49"/>
      <c r="AH41" s="49"/>
      <c r="AI41" s="49"/>
      <c r="AJ41" s="49"/>
      <c r="AK41" s="49"/>
      <c r="AL41" s="49"/>
      <c r="AM41" s="49"/>
      <c r="AN41" s="49"/>
      <c r="AO41" s="49"/>
      <c r="AP41" s="49"/>
    </row>
    <row r="42" spans="1:42" ht="13.5" customHeight="1">
      <c r="A42" s="28" t="s">
        <v>20</v>
      </c>
      <c r="B42" s="29">
        <f t="shared" si="0"/>
        <v>1.1666666666666665</v>
      </c>
      <c r="C42" s="30">
        <v>5</v>
      </c>
      <c r="D42" s="6">
        <f t="shared" si="1"/>
        <v>29</v>
      </c>
      <c r="E42" s="239"/>
      <c r="F42" s="238"/>
      <c r="G42" s="238"/>
      <c r="H42" s="238"/>
      <c r="I42" s="238"/>
      <c r="J42" s="238"/>
      <c r="K42" s="237"/>
      <c r="L42" s="237"/>
      <c r="M42" s="237"/>
      <c r="N42" s="237"/>
      <c r="O42" s="238"/>
      <c r="P42" s="236"/>
      <c r="Q42" s="52"/>
      <c r="R42" s="239" t="s">
        <v>249</v>
      </c>
      <c r="S42" s="238" t="s">
        <v>249</v>
      </c>
      <c r="T42" s="238" t="s">
        <v>249</v>
      </c>
      <c r="U42" s="238" t="s">
        <v>249</v>
      </c>
      <c r="V42" s="238" t="s">
        <v>249</v>
      </c>
      <c r="W42" s="238" t="s">
        <v>249</v>
      </c>
      <c r="X42" s="237" t="s">
        <v>249</v>
      </c>
      <c r="Y42" s="237" t="s">
        <v>249</v>
      </c>
      <c r="Z42" s="237" t="s">
        <v>249</v>
      </c>
      <c r="AA42" s="237" t="s">
        <v>249</v>
      </c>
      <c r="AB42" s="238" t="s">
        <v>249</v>
      </c>
      <c r="AC42" s="236" t="s">
        <v>249</v>
      </c>
      <c r="AE42" s="49"/>
      <c r="AF42" s="49"/>
      <c r="AG42" s="49"/>
      <c r="AH42" s="49"/>
      <c r="AI42" s="49"/>
      <c r="AJ42" s="49"/>
      <c r="AK42" s="49"/>
      <c r="AL42" s="49"/>
      <c r="AM42" s="49"/>
      <c r="AN42" s="49"/>
      <c r="AO42" s="49"/>
      <c r="AP42" s="49"/>
    </row>
    <row r="43" spans="1:42" ht="13.5" customHeight="1">
      <c r="A43" s="28" t="s">
        <v>20</v>
      </c>
      <c r="B43" s="29">
        <f t="shared" si="0"/>
        <v>1.2083333333333333</v>
      </c>
      <c r="C43" s="30">
        <v>6</v>
      </c>
      <c r="D43" s="6">
        <f t="shared" si="1"/>
        <v>30</v>
      </c>
      <c r="E43" s="239"/>
      <c r="F43" s="238"/>
      <c r="G43" s="238"/>
      <c r="H43" s="238"/>
      <c r="I43" s="238"/>
      <c r="J43" s="238"/>
      <c r="K43" s="237"/>
      <c r="L43" s="237"/>
      <c r="M43" s="237"/>
      <c r="N43" s="237"/>
      <c r="O43" s="238"/>
      <c r="P43" s="236"/>
      <c r="Q43" s="52"/>
      <c r="R43" s="239" t="s">
        <v>249</v>
      </c>
      <c r="S43" s="238" t="s">
        <v>249</v>
      </c>
      <c r="T43" s="238" t="s">
        <v>249</v>
      </c>
      <c r="U43" s="238" t="s">
        <v>249</v>
      </c>
      <c r="V43" s="238" t="s">
        <v>249</v>
      </c>
      <c r="W43" s="238" t="s">
        <v>249</v>
      </c>
      <c r="X43" s="237" t="s">
        <v>249</v>
      </c>
      <c r="Y43" s="237" t="s">
        <v>249</v>
      </c>
      <c r="Z43" s="237" t="s">
        <v>249</v>
      </c>
      <c r="AA43" s="237" t="s">
        <v>249</v>
      </c>
      <c r="AB43" s="238" t="s">
        <v>249</v>
      </c>
      <c r="AC43" s="236" t="s">
        <v>249</v>
      </c>
      <c r="AE43" s="49"/>
      <c r="AF43" s="49"/>
      <c r="AG43" s="49"/>
      <c r="AH43" s="49"/>
      <c r="AI43" s="49"/>
      <c r="AJ43" s="49"/>
      <c r="AK43" s="49"/>
      <c r="AL43" s="49"/>
      <c r="AM43" s="49"/>
      <c r="AN43" s="49"/>
      <c r="AO43" s="49"/>
      <c r="AP43" s="49"/>
    </row>
    <row r="44" spans="1:42" ht="13.5" customHeight="1">
      <c r="A44" s="28" t="s">
        <v>20</v>
      </c>
      <c r="B44" s="29">
        <f t="shared" si="0"/>
        <v>1.25</v>
      </c>
      <c r="C44" s="30">
        <v>7</v>
      </c>
      <c r="D44" s="6">
        <f t="shared" si="1"/>
        <v>31</v>
      </c>
      <c r="E44" s="239"/>
      <c r="F44" s="238"/>
      <c r="G44" s="238"/>
      <c r="H44" s="238"/>
      <c r="I44" s="238"/>
      <c r="J44" s="238"/>
      <c r="K44" s="237"/>
      <c r="L44" s="237"/>
      <c r="M44" s="237"/>
      <c r="N44" s="237"/>
      <c r="O44" s="238"/>
      <c r="P44" s="236"/>
      <c r="Q44" s="52"/>
      <c r="R44" s="239" t="s">
        <v>250</v>
      </c>
      <c r="S44" s="238" t="s">
        <v>250</v>
      </c>
      <c r="T44" s="238" t="s">
        <v>250</v>
      </c>
      <c r="U44" s="238" t="s">
        <v>250</v>
      </c>
      <c r="V44" s="238" t="s">
        <v>250</v>
      </c>
      <c r="W44" s="238" t="s">
        <v>250</v>
      </c>
      <c r="X44" s="237" t="s">
        <v>250</v>
      </c>
      <c r="Y44" s="237" t="s">
        <v>250</v>
      </c>
      <c r="Z44" s="237" t="s">
        <v>250</v>
      </c>
      <c r="AA44" s="237" t="s">
        <v>250</v>
      </c>
      <c r="AB44" s="238" t="s">
        <v>250</v>
      </c>
      <c r="AC44" s="236" t="s">
        <v>250</v>
      </c>
      <c r="AE44" s="49"/>
      <c r="AF44" s="49"/>
      <c r="AG44" s="49"/>
      <c r="AH44" s="49"/>
      <c r="AI44" s="49"/>
      <c r="AJ44" s="49"/>
      <c r="AK44" s="49"/>
      <c r="AL44" s="49"/>
      <c r="AM44" s="49"/>
      <c r="AN44" s="49"/>
      <c r="AO44" s="49"/>
      <c r="AP44" s="49"/>
    </row>
    <row r="45" spans="1:42" ht="13.5" customHeight="1">
      <c r="A45" s="28" t="s">
        <v>20</v>
      </c>
      <c r="B45" s="29">
        <f t="shared" si="0"/>
        <v>1.2916666666666667</v>
      </c>
      <c r="C45" s="30">
        <v>8</v>
      </c>
      <c r="D45" s="6">
        <f t="shared" si="1"/>
        <v>32</v>
      </c>
      <c r="E45" s="239"/>
      <c r="F45" s="238"/>
      <c r="G45" s="238"/>
      <c r="H45" s="238"/>
      <c r="I45" s="238"/>
      <c r="J45" s="238"/>
      <c r="K45" s="237"/>
      <c r="L45" s="237"/>
      <c r="M45" s="237"/>
      <c r="N45" s="237"/>
      <c r="O45" s="238"/>
      <c r="P45" s="236"/>
      <c r="Q45" s="52"/>
      <c r="R45" s="239" t="s">
        <v>250</v>
      </c>
      <c r="S45" s="238" t="s">
        <v>250</v>
      </c>
      <c r="T45" s="238" t="s">
        <v>250</v>
      </c>
      <c r="U45" s="238" t="s">
        <v>250</v>
      </c>
      <c r="V45" s="238" t="s">
        <v>250</v>
      </c>
      <c r="W45" s="238" t="s">
        <v>250</v>
      </c>
      <c r="X45" s="237" t="s">
        <v>250</v>
      </c>
      <c r="Y45" s="237" t="s">
        <v>250</v>
      </c>
      <c r="Z45" s="237" t="s">
        <v>250</v>
      </c>
      <c r="AA45" s="237" t="s">
        <v>250</v>
      </c>
      <c r="AB45" s="238" t="s">
        <v>250</v>
      </c>
      <c r="AC45" s="236" t="s">
        <v>250</v>
      </c>
      <c r="AE45" s="49"/>
      <c r="AF45" s="49"/>
      <c r="AG45" s="49"/>
      <c r="AH45" s="49"/>
      <c r="AI45" s="49"/>
      <c r="AJ45" s="49"/>
      <c r="AK45" s="49"/>
      <c r="AL45" s="49"/>
      <c r="AM45" s="49"/>
      <c r="AN45" s="49"/>
      <c r="AO45" s="49"/>
      <c r="AP45" s="49"/>
    </row>
    <row r="46" spans="1:42" ht="13.5" customHeight="1">
      <c r="A46" s="28" t="s">
        <v>20</v>
      </c>
      <c r="B46" s="29">
        <f t="shared" si="0"/>
        <v>1.3333333333333335</v>
      </c>
      <c r="C46" s="30">
        <v>9</v>
      </c>
      <c r="D46" s="6">
        <f t="shared" si="1"/>
        <v>33</v>
      </c>
      <c r="E46" s="239"/>
      <c r="F46" s="238"/>
      <c r="G46" s="238"/>
      <c r="H46" s="238"/>
      <c r="I46" s="238"/>
      <c r="J46" s="238"/>
      <c r="K46" s="237"/>
      <c r="L46" s="237"/>
      <c r="M46" s="237"/>
      <c r="N46" s="237"/>
      <c r="O46" s="238"/>
      <c r="P46" s="236"/>
      <c r="Q46" s="52"/>
      <c r="R46" s="239" t="s">
        <v>250</v>
      </c>
      <c r="S46" s="238" t="s">
        <v>250</v>
      </c>
      <c r="T46" s="238" t="s">
        <v>250</v>
      </c>
      <c r="U46" s="238" t="s">
        <v>250</v>
      </c>
      <c r="V46" s="238" t="s">
        <v>250</v>
      </c>
      <c r="W46" s="238" t="s">
        <v>250</v>
      </c>
      <c r="X46" s="237" t="s">
        <v>250</v>
      </c>
      <c r="Y46" s="237" t="s">
        <v>250</v>
      </c>
      <c r="Z46" s="237" t="s">
        <v>250</v>
      </c>
      <c r="AA46" s="237" t="s">
        <v>250</v>
      </c>
      <c r="AB46" s="238" t="s">
        <v>250</v>
      </c>
      <c r="AC46" s="236" t="s">
        <v>250</v>
      </c>
      <c r="AE46" s="49"/>
      <c r="AF46" s="49"/>
      <c r="AG46" s="49"/>
      <c r="AH46" s="49"/>
      <c r="AI46" s="49"/>
      <c r="AJ46" s="49"/>
      <c r="AK46" s="49"/>
      <c r="AL46" s="49"/>
      <c r="AM46" s="49"/>
      <c r="AN46" s="49"/>
      <c r="AO46" s="49"/>
      <c r="AP46" s="49"/>
    </row>
    <row r="47" spans="1:42" ht="13.5" customHeight="1">
      <c r="A47" s="28" t="s">
        <v>20</v>
      </c>
      <c r="B47" s="29">
        <f t="shared" ref="B47:B78" si="2">B46+(1/24)</f>
        <v>1.3750000000000002</v>
      </c>
      <c r="C47" s="30">
        <v>10</v>
      </c>
      <c r="D47" s="6">
        <f t="shared" ref="D47:D78" si="3">D46+1</f>
        <v>34</v>
      </c>
      <c r="E47" s="239"/>
      <c r="F47" s="238"/>
      <c r="G47" s="238"/>
      <c r="H47" s="238"/>
      <c r="I47" s="238"/>
      <c r="J47" s="238"/>
      <c r="K47" s="237"/>
      <c r="L47" s="237"/>
      <c r="M47" s="237"/>
      <c r="N47" s="237"/>
      <c r="O47" s="238"/>
      <c r="P47" s="236"/>
      <c r="Q47" s="52"/>
      <c r="R47" s="239" t="s">
        <v>250</v>
      </c>
      <c r="S47" s="238" t="s">
        <v>250</v>
      </c>
      <c r="T47" s="238" t="s">
        <v>250</v>
      </c>
      <c r="U47" s="238" t="s">
        <v>250</v>
      </c>
      <c r="V47" s="238" t="s">
        <v>250</v>
      </c>
      <c r="W47" s="238" t="s">
        <v>250</v>
      </c>
      <c r="X47" s="237" t="s">
        <v>250</v>
      </c>
      <c r="Y47" s="237" t="s">
        <v>250</v>
      </c>
      <c r="Z47" s="237" t="s">
        <v>250</v>
      </c>
      <c r="AA47" s="237" t="s">
        <v>250</v>
      </c>
      <c r="AB47" s="238" t="s">
        <v>250</v>
      </c>
      <c r="AC47" s="236" t="s">
        <v>250</v>
      </c>
      <c r="AE47" s="49"/>
      <c r="AF47" s="49"/>
      <c r="AG47" s="49"/>
      <c r="AH47" s="49"/>
      <c r="AI47" s="49"/>
      <c r="AJ47" s="49"/>
      <c r="AK47" s="49"/>
      <c r="AL47" s="49"/>
      <c r="AM47" s="49"/>
      <c r="AN47" s="49"/>
      <c r="AO47" s="49"/>
      <c r="AP47" s="49"/>
    </row>
    <row r="48" spans="1:42" ht="13.5" customHeight="1">
      <c r="A48" s="28" t="s">
        <v>20</v>
      </c>
      <c r="B48" s="29">
        <f t="shared" si="2"/>
        <v>1.416666666666667</v>
      </c>
      <c r="C48" s="30">
        <v>11</v>
      </c>
      <c r="D48" s="6">
        <f t="shared" si="3"/>
        <v>35</v>
      </c>
      <c r="E48" s="239"/>
      <c r="F48" s="238"/>
      <c r="G48" s="238"/>
      <c r="H48" s="238"/>
      <c r="I48" s="238"/>
      <c r="J48" s="238"/>
      <c r="K48" s="237"/>
      <c r="L48" s="237"/>
      <c r="M48" s="237"/>
      <c r="N48" s="237"/>
      <c r="O48" s="238"/>
      <c r="P48" s="236"/>
      <c r="Q48" s="52"/>
      <c r="R48" s="239" t="s">
        <v>250</v>
      </c>
      <c r="S48" s="238" t="s">
        <v>250</v>
      </c>
      <c r="T48" s="238" t="s">
        <v>250</v>
      </c>
      <c r="U48" s="238" t="s">
        <v>250</v>
      </c>
      <c r="V48" s="238" t="s">
        <v>250</v>
      </c>
      <c r="W48" s="238" t="s">
        <v>250</v>
      </c>
      <c r="X48" s="237" t="s">
        <v>250</v>
      </c>
      <c r="Y48" s="237" t="s">
        <v>250</v>
      </c>
      <c r="Z48" s="237" t="s">
        <v>250</v>
      </c>
      <c r="AA48" s="237" t="s">
        <v>250</v>
      </c>
      <c r="AB48" s="238" t="s">
        <v>250</v>
      </c>
      <c r="AC48" s="236" t="s">
        <v>250</v>
      </c>
      <c r="AE48" s="49"/>
      <c r="AF48" s="49"/>
      <c r="AG48" s="49"/>
      <c r="AH48" s="49"/>
      <c r="AI48" s="49"/>
      <c r="AJ48" s="49"/>
      <c r="AK48" s="49"/>
      <c r="AL48" s="49"/>
      <c r="AM48" s="49"/>
      <c r="AN48" s="49"/>
      <c r="AO48" s="49"/>
      <c r="AP48" s="49"/>
    </row>
    <row r="49" spans="1:42" ht="13.5" customHeight="1">
      <c r="A49" s="28" t="s">
        <v>20</v>
      </c>
      <c r="B49" s="29">
        <f t="shared" si="2"/>
        <v>1.4583333333333337</v>
      </c>
      <c r="C49" s="30">
        <v>12</v>
      </c>
      <c r="D49" s="6">
        <f t="shared" si="3"/>
        <v>36</v>
      </c>
      <c r="E49" s="239"/>
      <c r="F49" s="238"/>
      <c r="G49" s="238"/>
      <c r="H49" s="238"/>
      <c r="I49" s="238"/>
      <c r="J49" s="238"/>
      <c r="K49" s="237"/>
      <c r="L49" s="237"/>
      <c r="M49" s="237"/>
      <c r="N49" s="237"/>
      <c r="O49" s="238"/>
      <c r="P49" s="236"/>
      <c r="Q49" s="52"/>
      <c r="R49" s="239" t="s">
        <v>250</v>
      </c>
      <c r="S49" s="238" t="s">
        <v>250</v>
      </c>
      <c r="T49" s="238" t="s">
        <v>250</v>
      </c>
      <c r="U49" s="238" t="s">
        <v>250</v>
      </c>
      <c r="V49" s="238" t="s">
        <v>250</v>
      </c>
      <c r="W49" s="238" t="s">
        <v>250</v>
      </c>
      <c r="X49" s="237" t="s">
        <v>250</v>
      </c>
      <c r="Y49" s="237" t="s">
        <v>250</v>
      </c>
      <c r="Z49" s="237" t="s">
        <v>250</v>
      </c>
      <c r="AA49" s="237" t="s">
        <v>250</v>
      </c>
      <c r="AB49" s="238" t="s">
        <v>250</v>
      </c>
      <c r="AC49" s="236" t="s">
        <v>250</v>
      </c>
      <c r="AE49" s="49"/>
      <c r="AF49" s="49"/>
      <c r="AG49" s="49"/>
      <c r="AH49" s="49"/>
      <c r="AI49" s="49"/>
      <c r="AJ49" s="49"/>
      <c r="AK49" s="49"/>
      <c r="AL49" s="49"/>
      <c r="AM49" s="49"/>
      <c r="AN49" s="49"/>
      <c r="AO49" s="49"/>
      <c r="AP49" s="49"/>
    </row>
    <row r="50" spans="1:42" ht="13.5" customHeight="1">
      <c r="A50" s="28" t="s">
        <v>20</v>
      </c>
      <c r="B50" s="29">
        <f t="shared" si="2"/>
        <v>1.5000000000000004</v>
      </c>
      <c r="C50" s="30">
        <v>13</v>
      </c>
      <c r="D50" s="6">
        <f t="shared" si="3"/>
        <v>37</v>
      </c>
      <c r="E50" s="239"/>
      <c r="F50" s="238"/>
      <c r="G50" s="238"/>
      <c r="H50" s="238"/>
      <c r="I50" s="238"/>
      <c r="J50" s="238"/>
      <c r="K50" s="237"/>
      <c r="L50" s="237"/>
      <c r="M50" s="237"/>
      <c r="N50" s="237"/>
      <c r="O50" s="238"/>
      <c r="P50" s="236"/>
      <c r="Q50" s="52"/>
      <c r="R50" s="239" t="s">
        <v>250</v>
      </c>
      <c r="S50" s="238" t="s">
        <v>250</v>
      </c>
      <c r="T50" s="238" t="s">
        <v>250</v>
      </c>
      <c r="U50" s="238" t="s">
        <v>250</v>
      </c>
      <c r="V50" s="238" t="s">
        <v>250</v>
      </c>
      <c r="W50" s="238" t="s">
        <v>250</v>
      </c>
      <c r="X50" s="237" t="s">
        <v>250</v>
      </c>
      <c r="Y50" s="237" t="s">
        <v>250</v>
      </c>
      <c r="Z50" s="237" t="s">
        <v>250</v>
      </c>
      <c r="AA50" s="237" t="s">
        <v>250</v>
      </c>
      <c r="AB50" s="238" t="s">
        <v>250</v>
      </c>
      <c r="AC50" s="236" t="s">
        <v>250</v>
      </c>
      <c r="AE50" s="49"/>
      <c r="AF50" s="49"/>
      <c r="AG50" s="49"/>
      <c r="AH50" s="49"/>
      <c r="AI50" s="49"/>
      <c r="AJ50" s="49"/>
      <c r="AK50" s="49"/>
      <c r="AL50" s="49"/>
      <c r="AM50" s="49"/>
      <c r="AN50" s="49"/>
      <c r="AO50" s="49"/>
      <c r="AP50" s="49"/>
    </row>
    <row r="51" spans="1:42" ht="13.5" customHeight="1">
      <c r="A51" s="28" t="s">
        <v>20</v>
      </c>
      <c r="B51" s="29">
        <f t="shared" si="2"/>
        <v>1.5416666666666672</v>
      </c>
      <c r="C51" s="30">
        <v>14</v>
      </c>
      <c r="D51" s="6">
        <f t="shared" si="3"/>
        <v>38</v>
      </c>
      <c r="E51" s="239"/>
      <c r="F51" s="238"/>
      <c r="G51" s="238"/>
      <c r="H51" s="238"/>
      <c r="I51" s="238"/>
      <c r="J51" s="238"/>
      <c r="K51" s="237"/>
      <c r="L51" s="237"/>
      <c r="M51" s="237"/>
      <c r="N51" s="237"/>
      <c r="O51" s="238"/>
      <c r="P51" s="236"/>
      <c r="Q51" s="52"/>
      <c r="R51" s="239" t="s">
        <v>250</v>
      </c>
      <c r="S51" s="238" t="s">
        <v>250</v>
      </c>
      <c r="T51" s="238" t="s">
        <v>250</v>
      </c>
      <c r="U51" s="238" t="s">
        <v>250</v>
      </c>
      <c r="V51" s="238" t="s">
        <v>250</v>
      </c>
      <c r="W51" s="238" t="s">
        <v>250</v>
      </c>
      <c r="X51" s="237" t="s">
        <v>250</v>
      </c>
      <c r="Y51" s="237" t="s">
        <v>250</v>
      </c>
      <c r="Z51" s="237" t="s">
        <v>250</v>
      </c>
      <c r="AA51" s="237" t="s">
        <v>250</v>
      </c>
      <c r="AB51" s="238" t="s">
        <v>250</v>
      </c>
      <c r="AC51" s="236" t="s">
        <v>250</v>
      </c>
      <c r="AE51" s="49"/>
      <c r="AF51" s="49"/>
      <c r="AG51" s="49"/>
      <c r="AH51" s="49"/>
      <c r="AI51" s="49"/>
      <c r="AJ51" s="49"/>
      <c r="AK51" s="49"/>
      <c r="AL51" s="49"/>
      <c r="AM51" s="49"/>
      <c r="AN51" s="49"/>
      <c r="AO51" s="49"/>
      <c r="AP51" s="49"/>
    </row>
    <row r="52" spans="1:42" ht="13.5" customHeight="1">
      <c r="A52" s="28" t="s">
        <v>20</v>
      </c>
      <c r="B52" s="29">
        <f t="shared" si="2"/>
        <v>1.5833333333333339</v>
      </c>
      <c r="C52" s="30">
        <v>15</v>
      </c>
      <c r="D52" s="6">
        <f t="shared" si="3"/>
        <v>39</v>
      </c>
      <c r="E52" s="239"/>
      <c r="F52" s="238"/>
      <c r="G52" s="238"/>
      <c r="H52" s="238"/>
      <c r="I52" s="238"/>
      <c r="J52" s="238"/>
      <c r="K52" s="237"/>
      <c r="L52" s="237"/>
      <c r="M52" s="237"/>
      <c r="N52" s="237"/>
      <c r="O52" s="238"/>
      <c r="P52" s="236"/>
      <c r="Q52" s="52"/>
      <c r="R52" s="239" t="s">
        <v>250</v>
      </c>
      <c r="S52" s="238" t="s">
        <v>250</v>
      </c>
      <c r="T52" s="238" t="s">
        <v>250</v>
      </c>
      <c r="U52" s="238" t="s">
        <v>250</v>
      </c>
      <c r="V52" s="238" t="s">
        <v>250</v>
      </c>
      <c r="W52" s="238" t="s">
        <v>250</v>
      </c>
      <c r="X52" s="237" t="s">
        <v>251</v>
      </c>
      <c r="Y52" s="237" t="s">
        <v>251</v>
      </c>
      <c r="Z52" s="237" t="s">
        <v>251</v>
      </c>
      <c r="AA52" s="237" t="s">
        <v>251</v>
      </c>
      <c r="AB52" s="238" t="s">
        <v>250</v>
      </c>
      <c r="AC52" s="236" t="s">
        <v>250</v>
      </c>
      <c r="AE52" s="49"/>
      <c r="AF52" s="49"/>
      <c r="AG52" s="49"/>
      <c r="AH52" s="49"/>
      <c r="AI52" s="49"/>
      <c r="AJ52" s="49"/>
      <c r="AK52" s="49"/>
      <c r="AL52" s="49"/>
      <c r="AM52" s="49"/>
      <c r="AN52" s="49"/>
      <c r="AO52" s="49"/>
      <c r="AP52" s="49"/>
    </row>
    <row r="53" spans="1:42" ht="13.5" customHeight="1">
      <c r="A53" s="28" t="s">
        <v>20</v>
      </c>
      <c r="B53" s="29">
        <f t="shared" si="2"/>
        <v>1.6250000000000007</v>
      </c>
      <c r="C53" s="30">
        <v>16</v>
      </c>
      <c r="D53" s="6">
        <f t="shared" si="3"/>
        <v>40</v>
      </c>
      <c r="E53" s="239"/>
      <c r="F53" s="238"/>
      <c r="G53" s="238"/>
      <c r="H53" s="238"/>
      <c r="I53" s="238"/>
      <c r="J53" s="238"/>
      <c r="K53" s="237"/>
      <c r="L53" s="237"/>
      <c r="M53" s="237"/>
      <c r="N53" s="237"/>
      <c r="O53" s="238"/>
      <c r="P53" s="236"/>
      <c r="Q53" s="52"/>
      <c r="R53" s="239" t="s">
        <v>250</v>
      </c>
      <c r="S53" s="238" t="s">
        <v>250</v>
      </c>
      <c r="T53" s="238" t="s">
        <v>250</v>
      </c>
      <c r="U53" s="238" t="s">
        <v>250</v>
      </c>
      <c r="V53" s="238" t="s">
        <v>250</v>
      </c>
      <c r="W53" s="238" t="s">
        <v>250</v>
      </c>
      <c r="X53" s="237" t="s">
        <v>251</v>
      </c>
      <c r="Y53" s="237" t="s">
        <v>251</v>
      </c>
      <c r="Z53" s="237" t="s">
        <v>251</v>
      </c>
      <c r="AA53" s="237" t="s">
        <v>251</v>
      </c>
      <c r="AB53" s="238" t="s">
        <v>250</v>
      </c>
      <c r="AC53" s="236" t="s">
        <v>250</v>
      </c>
      <c r="AE53" s="49"/>
      <c r="AF53" s="49"/>
      <c r="AG53" s="49"/>
      <c r="AH53" s="49"/>
      <c r="AI53" s="49"/>
      <c r="AJ53" s="49"/>
      <c r="AK53" s="49"/>
      <c r="AL53" s="49"/>
      <c r="AM53" s="49"/>
      <c r="AN53" s="49"/>
      <c r="AO53" s="49"/>
      <c r="AP53" s="49"/>
    </row>
    <row r="54" spans="1:42" ht="13.5" customHeight="1">
      <c r="A54" s="28" t="s">
        <v>20</v>
      </c>
      <c r="B54" s="29">
        <f t="shared" si="2"/>
        <v>1.6666666666666674</v>
      </c>
      <c r="C54" s="30">
        <v>17</v>
      </c>
      <c r="D54" s="6">
        <f t="shared" si="3"/>
        <v>41</v>
      </c>
      <c r="E54" s="239"/>
      <c r="F54" s="238"/>
      <c r="G54" s="238"/>
      <c r="H54" s="238"/>
      <c r="I54" s="238"/>
      <c r="J54" s="238"/>
      <c r="K54" s="237"/>
      <c r="L54" s="237"/>
      <c r="M54" s="237"/>
      <c r="N54" s="237"/>
      <c r="O54" s="238"/>
      <c r="P54" s="236"/>
      <c r="Q54" s="52"/>
      <c r="R54" s="239" t="s">
        <v>250</v>
      </c>
      <c r="S54" s="238" t="s">
        <v>250</v>
      </c>
      <c r="T54" s="238" t="s">
        <v>250</v>
      </c>
      <c r="U54" s="238" t="s">
        <v>250</v>
      </c>
      <c r="V54" s="238" t="s">
        <v>250</v>
      </c>
      <c r="W54" s="238" t="s">
        <v>250</v>
      </c>
      <c r="X54" s="237" t="s">
        <v>251</v>
      </c>
      <c r="Y54" s="237" t="s">
        <v>251</v>
      </c>
      <c r="Z54" s="237" t="s">
        <v>251</v>
      </c>
      <c r="AA54" s="237" t="s">
        <v>251</v>
      </c>
      <c r="AB54" s="238" t="s">
        <v>250</v>
      </c>
      <c r="AC54" s="236" t="s">
        <v>250</v>
      </c>
      <c r="AE54" s="49"/>
      <c r="AF54" s="49"/>
      <c r="AG54" s="49"/>
      <c r="AH54" s="49"/>
      <c r="AI54" s="49"/>
      <c r="AJ54" s="49"/>
      <c r="AK54" s="49"/>
      <c r="AL54" s="49"/>
      <c r="AM54" s="49"/>
      <c r="AN54" s="49"/>
      <c r="AO54" s="49"/>
      <c r="AP54" s="49"/>
    </row>
    <row r="55" spans="1:42" ht="13.5" customHeight="1">
      <c r="A55" s="28" t="s">
        <v>20</v>
      </c>
      <c r="B55" s="29">
        <f t="shared" si="2"/>
        <v>1.7083333333333341</v>
      </c>
      <c r="C55" s="30">
        <v>18</v>
      </c>
      <c r="D55" s="6">
        <f t="shared" si="3"/>
        <v>42</v>
      </c>
      <c r="E55" s="239"/>
      <c r="F55" s="238"/>
      <c r="G55" s="238"/>
      <c r="H55" s="238"/>
      <c r="I55" s="238"/>
      <c r="J55" s="238"/>
      <c r="K55" s="237"/>
      <c r="L55" s="237"/>
      <c r="M55" s="237"/>
      <c r="N55" s="237"/>
      <c r="O55" s="238"/>
      <c r="P55" s="236"/>
      <c r="Q55" s="52"/>
      <c r="R55" s="239" t="s">
        <v>251</v>
      </c>
      <c r="S55" s="238" t="s">
        <v>251</v>
      </c>
      <c r="T55" s="238" t="s">
        <v>251</v>
      </c>
      <c r="U55" s="238" t="s">
        <v>251</v>
      </c>
      <c r="V55" s="238" t="s">
        <v>251</v>
      </c>
      <c r="W55" s="238" t="s">
        <v>251</v>
      </c>
      <c r="X55" s="237" t="s">
        <v>251</v>
      </c>
      <c r="Y55" s="237" t="s">
        <v>251</v>
      </c>
      <c r="Z55" s="237" t="s">
        <v>251</v>
      </c>
      <c r="AA55" s="237" t="s">
        <v>251</v>
      </c>
      <c r="AB55" s="238" t="s">
        <v>250</v>
      </c>
      <c r="AC55" s="236" t="s">
        <v>250</v>
      </c>
      <c r="AE55" s="49"/>
      <c r="AF55" s="49"/>
      <c r="AG55" s="49"/>
      <c r="AH55" s="49"/>
      <c r="AI55" s="49"/>
      <c r="AJ55" s="49"/>
      <c r="AK55" s="49"/>
      <c r="AL55" s="49"/>
      <c r="AM55" s="49"/>
      <c r="AN55" s="49"/>
      <c r="AO55" s="49"/>
      <c r="AP55" s="49"/>
    </row>
    <row r="56" spans="1:42" ht="13.5" customHeight="1">
      <c r="A56" s="28" t="s">
        <v>20</v>
      </c>
      <c r="B56" s="29">
        <f t="shared" si="2"/>
        <v>1.7500000000000009</v>
      </c>
      <c r="C56" s="30">
        <v>19</v>
      </c>
      <c r="D56" s="6">
        <f t="shared" si="3"/>
        <v>43</v>
      </c>
      <c r="E56" s="239"/>
      <c r="F56" s="238"/>
      <c r="G56" s="238"/>
      <c r="H56" s="238"/>
      <c r="I56" s="238"/>
      <c r="J56" s="238"/>
      <c r="K56" s="237"/>
      <c r="L56" s="237"/>
      <c r="M56" s="237"/>
      <c r="N56" s="237"/>
      <c r="O56" s="238"/>
      <c r="P56" s="236"/>
      <c r="Q56" s="52"/>
      <c r="R56" s="239" t="s">
        <v>251</v>
      </c>
      <c r="S56" s="238" t="s">
        <v>251</v>
      </c>
      <c r="T56" s="238" t="s">
        <v>251</v>
      </c>
      <c r="U56" s="238" t="s">
        <v>251</v>
      </c>
      <c r="V56" s="238" t="s">
        <v>251</v>
      </c>
      <c r="W56" s="238" t="s">
        <v>251</v>
      </c>
      <c r="X56" s="237" t="s">
        <v>251</v>
      </c>
      <c r="Y56" s="237" t="s">
        <v>251</v>
      </c>
      <c r="Z56" s="237" t="s">
        <v>251</v>
      </c>
      <c r="AA56" s="237" t="s">
        <v>251</v>
      </c>
      <c r="AB56" s="238" t="s">
        <v>251</v>
      </c>
      <c r="AC56" s="236" t="s">
        <v>251</v>
      </c>
      <c r="AE56" s="49"/>
      <c r="AF56" s="49"/>
      <c r="AG56" s="49"/>
      <c r="AH56" s="49"/>
      <c r="AI56" s="49"/>
      <c r="AJ56" s="49"/>
      <c r="AK56" s="49"/>
      <c r="AL56" s="49"/>
      <c r="AM56" s="49"/>
      <c r="AN56" s="49"/>
      <c r="AO56" s="49"/>
      <c r="AP56" s="49"/>
    </row>
    <row r="57" spans="1:42" ht="13.5" customHeight="1">
      <c r="A57" s="28" t="s">
        <v>20</v>
      </c>
      <c r="B57" s="29">
        <f t="shared" si="2"/>
        <v>1.7916666666666676</v>
      </c>
      <c r="C57" s="30">
        <v>20</v>
      </c>
      <c r="D57" s="6">
        <f t="shared" si="3"/>
        <v>44</v>
      </c>
      <c r="E57" s="239"/>
      <c r="F57" s="238"/>
      <c r="G57" s="238"/>
      <c r="H57" s="238"/>
      <c r="I57" s="238"/>
      <c r="J57" s="238"/>
      <c r="K57" s="237"/>
      <c r="L57" s="237"/>
      <c r="M57" s="237"/>
      <c r="N57" s="237"/>
      <c r="O57" s="238"/>
      <c r="P57" s="236"/>
      <c r="Q57" s="52"/>
      <c r="R57" s="239" t="s">
        <v>251</v>
      </c>
      <c r="S57" s="238" t="s">
        <v>251</v>
      </c>
      <c r="T57" s="238" t="s">
        <v>251</v>
      </c>
      <c r="U57" s="238" t="s">
        <v>251</v>
      </c>
      <c r="V57" s="238" t="s">
        <v>251</v>
      </c>
      <c r="W57" s="238" t="s">
        <v>251</v>
      </c>
      <c r="X57" s="237" t="s">
        <v>251</v>
      </c>
      <c r="Y57" s="237" t="s">
        <v>251</v>
      </c>
      <c r="Z57" s="237" t="s">
        <v>251</v>
      </c>
      <c r="AA57" s="237" t="s">
        <v>251</v>
      </c>
      <c r="AB57" s="238" t="s">
        <v>251</v>
      </c>
      <c r="AC57" s="236" t="s">
        <v>251</v>
      </c>
      <c r="AE57" s="49"/>
      <c r="AF57" s="49"/>
      <c r="AG57" s="49"/>
      <c r="AH57" s="49"/>
      <c r="AI57" s="49"/>
      <c r="AJ57" s="49"/>
      <c r="AK57" s="49"/>
      <c r="AL57" s="49"/>
      <c r="AM57" s="49"/>
      <c r="AN57" s="49"/>
      <c r="AO57" s="49"/>
      <c r="AP57" s="49"/>
    </row>
    <row r="58" spans="1:42" ht="13.5" customHeight="1">
      <c r="A58" s="28" t="s">
        <v>20</v>
      </c>
      <c r="B58" s="29">
        <f t="shared" si="2"/>
        <v>1.8333333333333344</v>
      </c>
      <c r="C58" s="30">
        <v>21</v>
      </c>
      <c r="D58" s="6">
        <f t="shared" si="3"/>
        <v>45</v>
      </c>
      <c r="E58" s="239"/>
      <c r="F58" s="238"/>
      <c r="G58" s="238"/>
      <c r="H58" s="238"/>
      <c r="I58" s="238"/>
      <c r="J58" s="238"/>
      <c r="K58" s="237"/>
      <c r="L58" s="237"/>
      <c r="M58" s="237"/>
      <c r="N58" s="237"/>
      <c r="O58" s="238"/>
      <c r="P58" s="236"/>
      <c r="Q58" s="52"/>
      <c r="R58" s="239" t="s">
        <v>251</v>
      </c>
      <c r="S58" s="238" t="s">
        <v>251</v>
      </c>
      <c r="T58" s="238" t="s">
        <v>251</v>
      </c>
      <c r="U58" s="238" t="s">
        <v>251</v>
      </c>
      <c r="V58" s="238" t="s">
        <v>251</v>
      </c>
      <c r="W58" s="238" t="s">
        <v>251</v>
      </c>
      <c r="X58" s="237" t="s">
        <v>251</v>
      </c>
      <c r="Y58" s="237" t="s">
        <v>251</v>
      </c>
      <c r="Z58" s="237" t="s">
        <v>251</v>
      </c>
      <c r="AA58" s="237" t="s">
        <v>251</v>
      </c>
      <c r="AB58" s="238" t="s">
        <v>251</v>
      </c>
      <c r="AC58" s="236" t="s">
        <v>251</v>
      </c>
      <c r="AE58" s="49"/>
      <c r="AF58" s="49"/>
      <c r="AG58" s="49"/>
      <c r="AH58" s="49"/>
      <c r="AI58" s="49"/>
      <c r="AJ58" s="49"/>
      <c r="AK58" s="49"/>
      <c r="AL58" s="49"/>
      <c r="AM58" s="49"/>
      <c r="AN58" s="49"/>
      <c r="AO58" s="49"/>
      <c r="AP58" s="49"/>
    </row>
    <row r="59" spans="1:42" ht="13.5" customHeight="1">
      <c r="A59" s="28" t="s">
        <v>20</v>
      </c>
      <c r="B59" s="29">
        <f t="shared" si="2"/>
        <v>1.8750000000000011</v>
      </c>
      <c r="C59" s="30">
        <v>22</v>
      </c>
      <c r="D59" s="6">
        <f t="shared" si="3"/>
        <v>46</v>
      </c>
      <c r="E59" s="239"/>
      <c r="F59" s="238"/>
      <c r="G59" s="238"/>
      <c r="H59" s="238"/>
      <c r="I59" s="238"/>
      <c r="J59" s="238"/>
      <c r="K59" s="237"/>
      <c r="L59" s="237"/>
      <c r="M59" s="237"/>
      <c r="N59" s="237"/>
      <c r="O59" s="238"/>
      <c r="P59" s="236"/>
      <c r="Q59" s="52"/>
      <c r="R59" s="239" t="s">
        <v>249</v>
      </c>
      <c r="S59" s="238" t="s">
        <v>249</v>
      </c>
      <c r="T59" s="238" t="s">
        <v>249</v>
      </c>
      <c r="U59" s="238" t="s">
        <v>249</v>
      </c>
      <c r="V59" s="238" t="s">
        <v>249</v>
      </c>
      <c r="W59" s="238" t="s">
        <v>249</v>
      </c>
      <c r="X59" s="237" t="s">
        <v>249</v>
      </c>
      <c r="Y59" s="237" t="s">
        <v>249</v>
      </c>
      <c r="Z59" s="237" t="s">
        <v>249</v>
      </c>
      <c r="AA59" s="237" t="s">
        <v>249</v>
      </c>
      <c r="AB59" s="238" t="s">
        <v>251</v>
      </c>
      <c r="AC59" s="236" t="s">
        <v>251</v>
      </c>
      <c r="AE59" s="49"/>
      <c r="AF59" s="49"/>
      <c r="AG59" s="49"/>
      <c r="AH59" s="49"/>
      <c r="AI59" s="49"/>
      <c r="AJ59" s="49"/>
      <c r="AK59" s="49"/>
      <c r="AL59" s="49"/>
      <c r="AM59" s="49"/>
      <c r="AN59" s="49"/>
      <c r="AO59" s="49"/>
      <c r="AP59" s="49"/>
    </row>
    <row r="60" spans="1:42" ht="13.5" customHeight="1">
      <c r="A60" s="28" t="s">
        <v>20</v>
      </c>
      <c r="B60" s="29">
        <f t="shared" si="2"/>
        <v>1.9166666666666679</v>
      </c>
      <c r="C60" s="30">
        <v>23</v>
      </c>
      <c r="D60" s="6">
        <f t="shared" si="3"/>
        <v>47</v>
      </c>
      <c r="E60" s="239"/>
      <c r="F60" s="238"/>
      <c r="G60" s="238"/>
      <c r="H60" s="238"/>
      <c r="I60" s="238"/>
      <c r="J60" s="238"/>
      <c r="K60" s="237"/>
      <c r="L60" s="237"/>
      <c r="M60" s="237"/>
      <c r="N60" s="237"/>
      <c r="O60" s="238"/>
      <c r="P60" s="236"/>
      <c r="Q60" s="52"/>
      <c r="R60" s="239" t="s">
        <v>249</v>
      </c>
      <c r="S60" s="238" t="s">
        <v>249</v>
      </c>
      <c r="T60" s="238" t="s">
        <v>249</v>
      </c>
      <c r="U60" s="238" t="s">
        <v>249</v>
      </c>
      <c r="V60" s="238" t="s">
        <v>249</v>
      </c>
      <c r="W60" s="238" t="s">
        <v>249</v>
      </c>
      <c r="X60" s="237" t="s">
        <v>249</v>
      </c>
      <c r="Y60" s="237" t="s">
        <v>249</v>
      </c>
      <c r="Z60" s="237" t="s">
        <v>249</v>
      </c>
      <c r="AA60" s="237" t="s">
        <v>249</v>
      </c>
      <c r="AB60" s="238" t="s">
        <v>249</v>
      </c>
      <c r="AC60" s="236" t="s">
        <v>249</v>
      </c>
      <c r="AE60" s="49"/>
      <c r="AF60" s="49"/>
      <c r="AG60" s="49"/>
      <c r="AH60" s="49"/>
      <c r="AI60" s="49"/>
      <c r="AJ60" s="49"/>
      <c r="AK60" s="49"/>
      <c r="AL60" s="49"/>
      <c r="AM60" s="49"/>
      <c r="AN60" s="49"/>
      <c r="AO60" s="49"/>
      <c r="AP60" s="49"/>
    </row>
    <row r="61" spans="1:42" ht="13.5" customHeight="1">
      <c r="A61" s="28" t="s">
        <v>20</v>
      </c>
      <c r="B61" s="29">
        <f t="shared" si="2"/>
        <v>1.9583333333333346</v>
      </c>
      <c r="C61" s="30">
        <v>24</v>
      </c>
      <c r="D61" s="6">
        <f t="shared" si="3"/>
        <v>48</v>
      </c>
      <c r="E61" s="239"/>
      <c r="F61" s="238"/>
      <c r="G61" s="238"/>
      <c r="H61" s="238"/>
      <c r="I61" s="238"/>
      <c r="J61" s="238"/>
      <c r="K61" s="237"/>
      <c r="L61" s="237"/>
      <c r="M61" s="237"/>
      <c r="N61" s="237"/>
      <c r="O61" s="238"/>
      <c r="P61" s="236"/>
      <c r="Q61" s="52"/>
      <c r="R61" s="239" t="s">
        <v>249</v>
      </c>
      <c r="S61" s="238" t="s">
        <v>249</v>
      </c>
      <c r="T61" s="238" t="s">
        <v>249</v>
      </c>
      <c r="U61" s="238" t="s">
        <v>249</v>
      </c>
      <c r="V61" s="238" t="s">
        <v>249</v>
      </c>
      <c r="W61" s="238" t="s">
        <v>249</v>
      </c>
      <c r="X61" s="237" t="s">
        <v>249</v>
      </c>
      <c r="Y61" s="237" t="s">
        <v>249</v>
      </c>
      <c r="Z61" s="237" t="s">
        <v>249</v>
      </c>
      <c r="AA61" s="237" t="s">
        <v>249</v>
      </c>
      <c r="AB61" s="238" t="s">
        <v>249</v>
      </c>
      <c r="AC61" s="236" t="s">
        <v>249</v>
      </c>
      <c r="AE61" s="49"/>
      <c r="AF61" s="49"/>
      <c r="AG61" s="49"/>
      <c r="AH61" s="49"/>
      <c r="AI61" s="49"/>
      <c r="AJ61" s="49"/>
      <c r="AK61" s="49"/>
      <c r="AL61" s="49"/>
      <c r="AM61" s="49"/>
      <c r="AN61" s="49"/>
      <c r="AO61" s="49"/>
      <c r="AP61" s="49"/>
    </row>
    <row r="62" spans="1:42" ht="13.5" customHeight="1">
      <c r="A62" s="28" t="s">
        <v>21</v>
      </c>
      <c r="B62" s="29">
        <f t="shared" si="2"/>
        <v>2.0000000000000013</v>
      </c>
      <c r="C62" s="30">
        <v>1</v>
      </c>
      <c r="D62" s="6">
        <f t="shared" si="3"/>
        <v>49</v>
      </c>
      <c r="E62" s="239"/>
      <c r="F62" s="238"/>
      <c r="G62" s="238"/>
      <c r="H62" s="238"/>
      <c r="I62" s="238"/>
      <c r="J62" s="238"/>
      <c r="K62" s="237"/>
      <c r="L62" s="237"/>
      <c r="M62" s="237"/>
      <c r="N62" s="237"/>
      <c r="O62" s="238"/>
      <c r="P62" s="236"/>
      <c r="Q62" s="52"/>
      <c r="R62" s="239" t="s">
        <v>249</v>
      </c>
      <c r="S62" s="238" t="s">
        <v>249</v>
      </c>
      <c r="T62" s="238" t="s">
        <v>249</v>
      </c>
      <c r="U62" s="238" t="s">
        <v>249</v>
      </c>
      <c r="V62" s="238" t="s">
        <v>249</v>
      </c>
      <c r="W62" s="238" t="s">
        <v>249</v>
      </c>
      <c r="X62" s="237" t="s">
        <v>249</v>
      </c>
      <c r="Y62" s="237" t="s">
        <v>249</v>
      </c>
      <c r="Z62" s="237" t="s">
        <v>249</v>
      </c>
      <c r="AA62" s="237" t="s">
        <v>249</v>
      </c>
      <c r="AB62" s="238" t="s">
        <v>249</v>
      </c>
      <c r="AC62" s="236" t="s">
        <v>249</v>
      </c>
      <c r="AE62" s="49"/>
      <c r="AF62" s="49"/>
      <c r="AG62" s="49"/>
      <c r="AH62" s="49"/>
      <c r="AI62" s="49"/>
      <c r="AJ62" s="49"/>
      <c r="AK62" s="49"/>
      <c r="AL62" s="49"/>
      <c r="AM62" s="49"/>
      <c r="AN62" s="49"/>
      <c r="AO62" s="49"/>
      <c r="AP62" s="49"/>
    </row>
    <row r="63" spans="1:42" ht="13.5" customHeight="1">
      <c r="A63" s="28" t="s">
        <v>21</v>
      </c>
      <c r="B63" s="29">
        <f t="shared" si="2"/>
        <v>2.0416666666666679</v>
      </c>
      <c r="C63" s="30">
        <v>2</v>
      </c>
      <c r="D63" s="6">
        <f t="shared" si="3"/>
        <v>50</v>
      </c>
      <c r="E63" s="239"/>
      <c r="F63" s="238"/>
      <c r="G63" s="238"/>
      <c r="H63" s="238"/>
      <c r="I63" s="238"/>
      <c r="J63" s="238"/>
      <c r="K63" s="237"/>
      <c r="L63" s="237"/>
      <c r="M63" s="237"/>
      <c r="N63" s="237"/>
      <c r="O63" s="238"/>
      <c r="P63" s="236"/>
      <c r="Q63" s="52"/>
      <c r="R63" s="239" t="s">
        <v>249</v>
      </c>
      <c r="S63" s="238" t="s">
        <v>249</v>
      </c>
      <c r="T63" s="238" t="s">
        <v>249</v>
      </c>
      <c r="U63" s="238" t="s">
        <v>249</v>
      </c>
      <c r="V63" s="238" t="s">
        <v>249</v>
      </c>
      <c r="W63" s="238" t="s">
        <v>249</v>
      </c>
      <c r="X63" s="237" t="s">
        <v>249</v>
      </c>
      <c r="Y63" s="237" t="s">
        <v>249</v>
      </c>
      <c r="Z63" s="237" t="s">
        <v>249</v>
      </c>
      <c r="AA63" s="237" t="s">
        <v>249</v>
      </c>
      <c r="AB63" s="238" t="s">
        <v>249</v>
      </c>
      <c r="AC63" s="236" t="s">
        <v>249</v>
      </c>
      <c r="AE63" s="49"/>
      <c r="AF63" s="49"/>
      <c r="AG63" s="49"/>
      <c r="AH63" s="49"/>
      <c r="AI63" s="49"/>
      <c r="AJ63" s="49"/>
      <c r="AK63" s="49"/>
      <c r="AL63" s="49"/>
      <c r="AM63" s="49"/>
      <c r="AN63" s="49"/>
      <c r="AO63" s="49"/>
      <c r="AP63" s="49"/>
    </row>
    <row r="64" spans="1:42" ht="13.5" customHeight="1">
      <c r="A64" s="28" t="s">
        <v>21</v>
      </c>
      <c r="B64" s="29">
        <f t="shared" si="2"/>
        <v>2.0833333333333344</v>
      </c>
      <c r="C64" s="30">
        <v>3</v>
      </c>
      <c r="D64" s="6">
        <f t="shared" si="3"/>
        <v>51</v>
      </c>
      <c r="E64" s="239"/>
      <c r="F64" s="238"/>
      <c r="G64" s="238"/>
      <c r="H64" s="238"/>
      <c r="I64" s="238"/>
      <c r="J64" s="238"/>
      <c r="K64" s="237"/>
      <c r="L64" s="237"/>
      <c r="M64" s="237"/>
      <c r="N64" s="237"/>
      <c r="O64" s="238"/>
      <c r="P64" s="236"/>
      <c r="Q64" s="52"/>
      <c r="R64" s="239" t="s">
        <v>249</v>
      </c>
      <c r="S64" s="238" t="s">
        <v>249</v>
      </c>
      <c r="T64" s="238" t="s">
        <v>249</v>
      </c>
      <c r="U64" s="238" t="s">
        <v>249</v>
      </c>
      <c r="V64" s="238" t="s">
        <v>249</v>
      </c>
      <c r="W64" s="238" t="s">
        <v>249</v>
      </c>
      <c r="X64" s="237" t="s">
        <v>249</v>
      </c>
      <c r="Y64" s="237" t="s">
        <v>249</v>
      </c>
      <c r="Z64" s="237" t="s">
        <v>249</v>
      </c>
      <c r="AA64" s="237" t="s">
        <v>249</v>
      </c>
      <c r="AB64" s="238" t="s">
        <v>249</v>
      </c>
      <c r="AC64" s="236" t="s">
        <v>249</v>
      </c>
      <c r="AE64" s="49"/>
      <c r="AF64" s="49"/>
      <c r="AG64" s="49"/>
      <c r="AH64" s="49"/>
      <c r="AI64" s="49"/>
      <c r="AJ64" s="49"/>
      <c r="AK64" s="49"/>
      <c r="AL64" s="49"/>
      <c r="AM64" s="49"/>
      <c r="AN64" s="49"/>
      <c r="AO64" s="49"/>
      <c r="AP64" s="49"/>
    </row>
    <row r="65" spans="1:42" ht="13.5" customHeight="1">
      <c r="A65" s="28" t="s">
        <v>21</v>
      </c>
      <c r="B65" s="29">
        <f t="shared" si="2"/>
        <v>2.1250000000000009</v>
      </c>
      <c r="C65" s="30">
        <v>4</v>
      </c>
      <c r="D65" s="6">
        <f t="shared" si="3"/>
        <v>52</v>
      </c>
      <c r="E65" s="239"/>
      <c r="F65" s="238"/>
      <c r="G65" s="238"/>
      <c r="H65" s="238"/>
      <c r="I65" s="238"/>
      <c r="J65" s="238"/>
      <c r="K65" s="237"/>
      <c r="L65" s="237"/>
      <c r="M65" s="237"/>
      <c r="N65" s="237"/>
      <c r="O65" s="238"/>
      <c r="P65" s="236"/>
      <c r="Q65" s="52"/>
      <c r="R65" s="239" t="s">
        <v>249</v>
      </c>
      <c r="S65" s="238" t="s">
        <v>249</v>
      </c>
      <c r="T65" s="238" t="s">
        <v>249</v>
      </c>
      <c r="U65" s="238" t="s">
        <v>249</v>
      </c>
      <c r="V65" s="238" t="s">
        <v>249</v>
      </c>
      <c r="W65" s="238" t="s">
        <v>249</v>
      </c>
      <c r="X65" s="237" t="s">
        <v>249</v>
      </c>
      <c r="Y65" s="237" t="s">
        <v>249</v>
      </c>
      <c r="Z65" s="237" t="s">
        <v>249</v>
      </c>
      <c r="AA65" s="237" t="s">
        <v>249</v>
      </c>
      <c r="AB65" s="238" t="s">
        <v>249</v>
      </c>
      <c r="AC65" s="236" t="s">
        <v>249</v>
      </c>
      <c r="AE65" s="49"/>
      <c r="AF65" s="49"/>
      <c r="AG65" s="49"/>
      <c r="AH65" s="49"/>
      <c r="AI65" s="49"/>
      <c r="AJ65" s="49"/>
      <c r="AK65" s="49"/>
      <c r="AL65" s="49"/>
      <c r="AM65" s="49"/>
      <c r="AN65" s="49"/>
      <c r="AO65" s="49"/>
      <c r="AP65" s="49"/>
    </row>
    <row r="66" spans="1:42" ht="13.5" customHeight="1">
      <c r="A66" s="28" t="s">
        <v>21</v>
      </c>
      <c r="B66" s="29">
        <f t="shared" si="2"/>
        <v>2.1666666666666674</v>
      </c>
      <c r="C66" s="30">
        <v>5</v>
      </c>
      <c r="D66" s="6">
        <f t="shared" si="3"/>
        <v>53</v>
      </c>
      <c r="E66" s="239"/>
      <c r="F66" s="238"/>
      <c r="G66" s="238"/>
      <c r="H66" s="238"/>
      <c r="I66" s="238"/>
      <c r="J66" s="238"/>
      <c r="K66" s="237"/>
      <c r="L66" s="237"/>
      <c r="M66" s="237"/>
      <c r="N66" s="237"/>
      <c r="O66" s="238"/>
      <c r="P66" s="236"/>
      <c r="Q66" s="52"/>
      <c r="R66" s="239" t="s">
        <v>249</v>
      </c>
      <c r="S66" s="238" t="s">
        <v>249</v>
      </c>
      <c r="T66" s="238" t="s">
        <v>249</v>
      </c>
      <c r="U66" s="238" t="s">
        <v>249</v>
      </c>
      <c r="V66" s="238" t="s">
        <v>249</v>
      </c>
      <c r="W66" s="238" t="s">
        <v>249</v>
      </c>
      <c r="X66" s="237" t="s">
        <v>249</v>
      </c>
      <c r="Y66" s="237" t="s">
        <v>249</v>
      </c>
      <c r="Z66" s="237" t="s">
        <v>249</v>
      </c>
      <c r="AA66" s="237" t="s">
        <v>249</v>
      </c>
      <c r="AB66" s="238" t="s">
        <v>249</v>
      </c>
      <c r="AC66" s="236" t="s">
        <v>249</v>
      </c>
      <c r="AE66" s="49"/>
      <c r="AF66" s="49"/>
      <c r="AG66" s="49"/>
      <c r="AH66" s="49"/>
      <c r="AI66" s="49"/>
      <c r="AJ66" s="49"/>
      <c r="AK66" s="49"/>
      <c r="AL66" s="49"/>
      <c r="AM66" s="49"/>
      <c r="AN66" s="49"/>
      <c r="AO66" s="49"/>
      <c r="AP66" s="49"/>
    </row>
    <row r="67" spans="1:42" ht="13.5" customHeight="1">
      <c r="A67" s="28" t="s">
        <v>21</v>
      </c>
      <c r="B67" s="29">
        <f t="shared" si="2"/>
        <v>2.2083333333333339</v>
      </c>
      <c r="C67" s="30">
        <v>6</v>
      </c>
      <c r="D67" s="6">
        <f t="shared" si="3"/>
        <v>54</v>
      </c>
      <c r="E67" s="239"/>
      <c r="F67" s="238"/>
      <c r="G67" s="238"/>
      <c r="H67" s="238"/>
      <c r="I67" s="238"/>
      <c r="J67" s="238"/>
      <c r="K67" s="237"/>
      <c r="L67" s="237"/>
      <c r="M67" s="237"/>
      <c r="N67" s="237"/>
      <c r="O67" s="238"/>
      <c r="P67" s="236"/>
      <c r="Q67" s="52"/>
      <c r="R67" s="239" t="s">
        <v>249</v>
      </c>
      <c r="S67" s="238" t="s">
        <v>249</v>
      </c>
      <c r="T67" s="238" t="s">
        <v>249</v>
      </c>
      <c r="U67" s="238" t="s">
        <v>249</v>
      </c>
      <c r="V67" s="238" t="s">
        <v>249</v>
      </c>
      <c r="W67" s="238" t="s">
        <v>249</v>
      </c>
      <c r="X67" s="237" t="s">
        <v>249</v>
      </c>
      <c r="Y67" s="237" t="s">
        <v>249</v>
      </c>
      <c r="Z67" s="237" t="s">
        <v>249</v>
      </c>
      <c r="AA67" s="237" t="s">
        <v>249</v>
      </c>
      <c r="AB67" s="238" t="s">
        <v>249</v>
      </c>
      <c r="AC67" s="236" t="s">
        <v>249</v>
      </c>
      <c r="AE67" s="49"/>
      <c r="AF67" s="49"/>
      <c r="AG67" s="49"/>
      <c r="AH67" s="49"/>
      <c r="AI67" s="49"/>
      <c r="AJ67" s="49"/>
      <c r="AK67" s="49"/>
      <c r="AL67" s="49"/>
      <c r="AM67" s="49"/>
      <c r="AN67" s="49"/>
      <c r="AO67" s="49"/>
      <c r="AP67" s="49"/>
    </row>
    <row r="68" spans="1:42" ht="13.5" customHeight="1">
      <c r="A68" s="28" t="s">
        <v>21</v>
      </c>
      <c r="B68" s="29">
        <f t="shared" si="2"/>
        <v>2.2500000000000004</v>
      </c>
      <c r="C68" s="30">
        <v>7</v>
      </c>
      <c r="D68" s="6">
        <f t="shared" si="3"/>
        <v>55</v>
      </c>
      <c r="E68" s="239"/>
      <c r="F68" s="238"/>
      <c r="G68" s="238"/>
      <c r="H68" s="238"/>
      <c r="I68" s="238"/>
      <c r="J68" s="238"/>
      <c r="K68" s="237"/>
      <c r="L68" s="237"/>
      <c r="M68" s="237"/>
      <c r="N68" s="237"/>
      <c r="O68" s="238"/>
      <c r="P68" s="236"/>
      <c r="Q68" s="52"/>
      <c r="R68" s="239" t="s">
        <v>250</v>
      </c>
      <c r="S68" s="238" t="s">
        <v>250</v>
      </c>
      <c r="T68" s="238" t="s">
        <v>250</v>
      </c>
      <c r="U68" s="238" t="s">
        <v>250</v>
      </c>
      <c r="V68" s="238" t="s">
        <v>250</v>
      </c>
      <c r="W68" s="238" t="s">
        <v>250</v>
      </c>
      <c r="X68" s="237" t="s">
        <v>250</v>
      </c>
      <c r="Y68" s="237" t="s">
        <v>250</v>
      </c>
      <c r="Z68" s="237" t="s">
        <v>250</v>
      </c>
      <c r="AA68" s="237" t="s">
        <v>250</v>
      </c>
      <c r="AB68" s="238" t="s">
        <v>250</v>
      </c>
      <c r="AC68" s="236" t="s">
        <v>250</v>
      </c>
      <c r="AE68" s="49"/>
      <c r="AF68" s="49"/>
      <c r="AG68" s="49"/>
      <c r="AH68" s="49"/>
      <c r="AI68" s="49"/>
      <c r="AJ68" s="49"/>
      <c r="AK68" s="49"/>
      <c r="AL68" s="49"/>
      <c r="AM68" s="49"/>
      <c r="AN68" s="49"/>
      <c r="AO68" s="49"/>
      <c r="AP68" s="49"/>
    </row>
    <row r="69" spans="1:42" ht="13.5" customHeight="1">
      <c r="A69" s="28" t="s">
        <v>21</v>
      </c>
      <c r="B69" s="29">
        <f t="shared" si="2"/>
        <v>2.291666666666667</v>
      </c>
      <c r="C69" s="30">
        <v>8</v>
      </c>
      <c r="D69" s="6">
        <f t="shared" si="3"/>
        <v>56</v>
      </c>
      <c r="E69" s="239"/>
      <c r="F69" s="238"/>
      <c r="G69" s="238"/>
      <c r="H69" s="238"/>
      <c r="I69" s="238"/>
      <c r="J69" s="238"/>
      <c r="K69" s="237"/>
      <c r="L69" s="237"/>
      <c r="M69" s="237"/>
      <c r="N69" s="237"/>
      <c r="O69" s="238"/>
      <c r="P69" s="236"/>
      <c r="Q69" s="52"/>
      <c r="R69" s="239" t="s">
        <v>250</v>
      </c>
      <c r="S69" s="238" t="s">
        <v>250</v>
      </c>
      <c r="T69" s="238" t="s">
        <v>250</v>
      </c>
      <c r="U69" s="238" t="s">
        <v>250</v>
      </c>
      <c r="V69" s="238" t="s">
        <v>250</v>
      </c>
      <c r="W69" s="238" t="s">
        <v>250</v>
      </c>
      <c r="X69" s="237" t="s">
        <v>250</v>
      </c>
      <c r="Y69" s="237" t="s">
        <v>250</v>
      </c>
      <c r="Z69" s="237" t="s">
        <v>250</v>
      </c>
      <c r="AA69" s="237" t="s">
        <v>250</v>
      </c>
      <c r="AB69" s="238" t="s">
        <v>250</v>
      </c>
      <c r="AC69" s="236" t="s">
        <v>250</v>
      </c>
      <c r="AE69" s="49"/>
      <c r="AF69" s="49"/>
      <c r="AG69" s="49"/>
      <c r="AH69" s="49"/>
      <c r="AI69" s="49"/>
      <c r="AJ69" s="49"/>
      <c r="AK69" s="49"/>
      <c r="AL69" s="49"/>
      <c r="AM69" s="49"/>
      <c r="AN69" s="49"/>
      <c r="AO69" s="49"/>
      <c r="AP69" s="49"/>
    </row>
    <row r="70" spans="1:42" ht="13.5" customHeight="1">
      <c r="A70" s="28" t="s">
        <v>21</v>
      </c>
      <c r="B70" s="29">
        <f t="shared" si="2"/>
        <v>2.3333333333333335</v>
      </c>
      <c r="C70" s="30">
        <v>9</v>
      </c>
      <c r="D70" s="6">
        <f t="shared" si="3"/>
        <v>57</v>
      </c>
      <c r="E70" s="239"/>
      <c r="F70" s="238"/>
      <c r="G70" s="238"/>
      <c r="H70" s="238"/>
      <c r="I70" s="238"/>
      <c r="J70" s="238"/>
      <c r="K70" s="237"/>
      <c r="L70" s="237"/>
      <c r="M70" s="237"/>
      <c r="N70" s="237"/>
      <c r="O70" s="238"/>
      <c r="P70" s="236"/>
      <c r="Q70" s="52"/>
      <c r="R70" s="239" t="s">
        <v>250</v>
      </c>
      <c r="S70" s="238" t="s">
        <v>250</v>
      </c>
      <c r="T70" s="238" t="s">
        <v>250</v>
      </c>
      <c r="U70" s="238" t="s">
        <v>250</v>
      </c>
      <c r="V70" s="238" t="s">
        <v>250</v>
      </c>
      <c r="W70" s="238" t="s">
        <v>250</v>
      </c>
      <c r="X70" s="237" t="s">
        <v>250</v>
      </c>
      <c r="Y70" s="237" t="s">
        <v>250</v>
      </c>
      <c r="Z70" s="237" t="s">
        <v>250</v>
      </c>
      <c r="AA70" s="237" t="s">
        <v>250</v>
      </c>
      <c r="AB70" s="238" t="s">
        <v>250</v>
      </c>
      <c r="AC70" s="236" t="s">
        <v>250</v>
      </c>
      <c r="AE70" s="49"/>
      <c r="AF70" s="49"/>
      <c r="AG70" s="49"/>
      <c r="AH70" s="49"/>
      <c r="AI70" s="49"/>
      <c r="AJ70" s="49"/>
      <c r="AK70" s="49"/>
      <c r="AL70" s="49"/>
      <c r="AM70" s="49"/>
      <c r="AN70" s="49"/>
      <c r="AO70" s="49"/>
      <c r="AP70" s="49"/>
    </row>
    <row r="71" spans="1:42" ht="13.5" customHeight="1">
      <c r="A71" s="28" t="s">
        <v>21</v>
      </c>
      <c r="B71" s="29">
        <f t="shared" si="2"/>
        <v>2.375</v>
      </c>
      <c r="C71" s="30">
        <v>10</v>
      </c>
      <c r="D71" s="6">
        <f t="shared" si="3"/>
        <v>58</v>
      </c>
      <c r="E71" s="239"/>
      <c r="F71" s="238"/>
      <c r="G71" s="238"/>
      <c r="H71" s="238"/>
      <c r="I71" s="238"/>
      <c r="J71" s="238"/>
      <c r="K71" s="237"/>
      <c r="L71" s="237"/>
      <c r="M71" s="237"/>
      <c r="N71" s="237"/>
      <c r="O71" s="238"/>
      <c r="P71" s="236"/>
      <c r="Q71" s="52"/>
      <c r="R71" s="239" t="s">
        <v>250</v>
      </c>
      <c r="S71" s="238" t="s">
        <v>250</v>
      </c>
      <c r="T71" s="238" t="s">
        <v>250</v>
      </c>
      <c r="U71" s="238" t="s">
        <v>250</v>
      </c>
      <c r="V71" s="238" t="s">
        <v>250</v>
      </c>
      <c r="W71" s="238" t="s">
        <v>250</v>
      </c>
      <c r="X71" s="237" t="s">
        <v>250</v>
      </c>
      <c r="Y71" s="237" t="s">
        <v>250</v>
      </c>
      <c r="Z71" s="237" t="s">
        <v>250</v>
      </c>
      <c r="AA71" s="237" t="s">
        <v>250</v>
      </c>
      <c r="AB71" s="238" t="s">
        <v>250</v>
      </c>
      <c r="AC71" s="236" t="s">
        <v>250</v>
      </c>
      <c r="AE71" s="49"/>
      <c r="AF71" s="49"/>
      <c r="AG71" s="49"/>
      <c r="AH71" s="49"/>
      <c r="AI71" s="49"/>
      <c r="AJ71" s="49"/>
      <c r="AK71" s="49"/>
      <c r="AL71" s="49"/>
      <c r="AM71" s="49"/>
      <c r="AN71" s="49"/>
      <c r="AO71" s="49"/>
      <c r="AP71" s="49"/>
    </row>
    <row r="72" spans="1:42" ht="13.5" customHeight="1">
      <c r="A72" s="28" t="s">
        <v>21</v>
      </c>
      <c r="B72" s="29">
        <f t="shared" si="2"/>
        <v>2.4166666666666665</v>
      </c>
      <c r="C72" s="30">
        <v>11</v>
      </c>
      <c r="D72" s="6">
        <f t="shared" si="3"/>
        <v>59</v>
      </c>
      <c r="E72" s="239"/>
      <c r="F72" s="238"/>
      <c r="G72" s="238"/>
      <c r="H72" s="238"/>
      <c r="I72" s="238"/>
      <c r="J72" s="238"/>
      <c r="K72" s="237"/>
      <c r="L72" s="237"/>
      <c r="M72" s="237"/>
      <c r="N72" s="237"/>
      <c r="O72" s="238"/>
      <c r="P72" s="236"/>
      <c r="Q72" s="52"/>
      <c r="R72" s="239" t="s">
        <v>250</v>
      </c>
      <c r="S72" s="238" t="s">
        <v>250</v>
      </c>
      <c r="T72" s="238" t="s">
        <v>250</v>
      </c>
      <c r="U72" s="238" t="s">
        <v>250</v>
      </c>
      <c r="V72" s="238" t="s">
        <v>250</v>
      </c>
      <c r="W72" s="238" t="s">
        <v>250</v>
      </c>
      <c r="X72" s="237" t="s">
        <v>250</v>
      </c>
      <c r="Y72" s="237" t="s">
        <v>250</v>
      </c>
      <c r="Z72" s="237" t="s">
        <v>250</v>
      </c>
      <c r="AA72" s="237" t="s">
        <v>250</v>
      </c>
      <c r="AB72" s="238" t="s">
        <v>250</v>
      </c>
      <c r="AC72" s="236" t="s">
        <v>250</v>
      </c>
      <c r="AE72" s="49"/>
      <c r="AF72" s="49"/>
      <c r="AG72" s="49"/>
      <c r="AH72" s="49"/>
      <c r="AI72" s="49"/>
      <c r="AJ72" s="49"/>
      <c r="AK72" s="49"/>
      <c r="AL72" s="49"/>
      <c r="AM72" s="49"/>
      <c r="AN72" s="49"/>
      <c r="AO72" s="49"/>
      <c r="AP72" s="49"/>
    </row>
    <row r="73" spans="1:42" ht="13.5" customHeight="1">
      <c r="A73" s="28" t="s">
        <v>21</v>
      </c>
      <c r="B73" s="29">
        <f t="shared" si="2"/>
        <v>2.458333333333333</v>
      </c>
      <c r="C73" s="30">
        <v>12</v>
      </c>
      <c r="D73" s="6">
        <f t="shared" si="3"/>
        <v>60</v>
      </c>
      <c r="E73" s="239"/>
      <c r="F73" s="238"/>
      <c r="G73" s="238"/>
      <c r="H73" s="238"/>
      <c r="I73" s="238"/>
      <c r="J73" s="238"/>
      <c r="K73" s="237"/>
      <c r="L73" s="237"/>
      <c r="M73" s="237"/>
      <c r="N73" s="237"/>
      <c r="O73" s="238"/>
      <c r="P73" s="236"/>
      <c r="Q73" s="52"/>
      <c r="R73" s="239" t="s">
        <v>250</v>
      </c>
      <c r="S73" s="238" t="s">
        <v>250</v>
      </c>
      <c r="T73" s="238" t="s">
        <v>250</v>
      </c>
      <c r="U73" s="238" t="s">
        <v>250</v>
      </c>
      <c r="V73" s="238" t="s">
        <v>250</v>
      </c>
      <c r="W73" s="238" t="s">
        <v>250</v>
      </c>
      <c r="X73" s="237" t="s">
        <v>250</v>
      </c>
      <c r="Y73" s="237" t="s">
        <v>250</v>
      </c>
      <c r="Z73" s="237" t="s">
        <v>250</v>
      </c>
      <c r="AA73" s="237" t="s">
        <v>250</v>
      </c>
      <c r="AB73" s="238" t="s">
        <v>250</v>
      </c>
      <c r="AC73" s="236" t="s">
        <v>250</v>
      </c>
      <c r="AE73" s="49"/>
      <c r="AF73" s="49"/>
      <c r="AG73" s="49"/>
      <c r="AH73" s="49"/>
      <c r="AI73" s="49"/>
      <c r="AJ73" s="49"/>
      <c r="AK73" s="49"/>
      <c r="AL73" s="49"/>
      <c r="AM73" s="49"/>
      <c r="AN73" s="49"/>
      <c r="AO73" s="49"/>
      <c r="AP73" s="49"/>
    </row>
    <row r="74" spans="1:42" ht="13.5" customHeight="1">
      <c r="A74" s="28" t="s">
        <v>21</v>
      </c>
      <c r="B74" s="29">
        <f t="shared" si="2"/>
        <v>2.4999999999999996</v>
      </c>
      <c r="C74" s="30">
        <v>13</v>
      </c>
      <c r="D74" s="6">
        <f t="shared" si="3"/>
        <v>61</v>
      </c>
      <c r="E74" s="239"/>
      <c r="F74" s="238"/>
      <c r="G74" s="238"/>
      <c r="H74" s="238"/>
      <c r="I74" s="238"/>
      <c r="J74" s="238"/>
      <c r="K74" s="237"/>
      <c r="L74" s="237"/>
      <c r="M74" s="237"/>
      <c r="N74" s="237"/>
      <c r="O74" s="238"/>
      <c r="P74" s="236"/>
      <c r="Q74" s="52"/>
      <c r="R74" s="239" t="s">
        <v>250</v>
      </c>
      <c r="S74" s="238" t="s">
        <v>250</v>
      </c>
      <c r="T74" s="238" t="s">
        <v>250</v>
      </c>
      <c r="U74" s="238" t="s">
        <v>250</v>
      </c>
      <c r="V74" s="238" t="s">
        <v>250</v>
      </c>
      <c r="W74" s="238" t="s">
        <v>250</v>
      </c>
      <c r="X74" s="237" t="s">
        <v>250</v>
      </c>
      <c r="Y74" s="237" t="s">
        <v>250</v>
      </c>
      <c r="Z74" s="237" t="s">
        <v>250</v>
      </c>
      <c r="AA74" s="237" t="s">
        <v>250</v>
      </c>
      <c r="AB74" s="238" t="s">
        <v>250</v>
      </c>
      <c r="AC74" s="236" t="s">
        <v>250</v>
      </c>
      <c r="AE74" s="49"/>
      <c r="AF74" s="49"/>
      <c r="AG74" s="49"/>
      <c r="AH74" s="49"/>
      <c r="AI74" s="49"/>
      <c r="AJ74" s="49"/>
      <c r="AK74" s="49"/>
      <c r="AL74" s="49"/>
      <c r="AM74" s="49"/>
      <c r="AN74" s="49"/>
      <c r="AO74" s="49"/>
      <c r="AP74" s="49"/>
    </row>
    <row r="75" spans="1:42" ht="13.5" customHeight="1">
      <c r="A75" s="28" t="s">
        <v>21</v>
      </c>
      <c r="B75" s="29">
        <f t="shared" si="2"/>
        <v>2.5416666666666661</v>
      </c>
      <c r="C75" s="30">
        <v>14</v>
      </c>
      <c r="D75" s="6">
        <f t="shared" si="3"/>
        <v>62</v>
      </c>
      <c r="E75" s="239"/>
      <c r="F75" s="238"/>
      <c r="G75" s="238"/>
      <c r="H75" s="238"/>
      <c r="I75" s="238"/>
      <c r="J75" s="238"/>
      <c r="K75" s="237"/>
      <c r="L75" s="237"/>
      <c r="M75" s="237"/>
      <c r="N75" s="237"/>
      <c r="O75" s="238"/>
      <c r="P75" s="236"/>
      <c r="Q75" s="52"/>
      <c r="R75" s="239" t="s">
        <v>250</v>
      </c>
      <c r="S75" s="238" t="s">
        <v>250</v>
      </c>
      <c r="T75" s="238" t="s">
        <v>250</v>
      </c>
      <c r="U75" s="238" t="s">
        <v>250</v>
      </c>
      <c r="V75" s="238" t="s">
        <v>250</v>
      </c>
      <c r="W75" s="238" t="s">
        <v>250</v>
      </c>
      <c r="X75" s="237" t="s">
        <v>250</v>
      </c>
      <c r="Y75" s="237" t="s">
        <v>250</v>
      </c>
      <c r="Z75" s="237" t="s">
        <v>250</v>
      </c>
      <c r="AA75" s="237" t="s">
        <v>250</v>
      </c>
      <c r="AB75" s="238" t="s">
        <v>250</v>
      </c>
      <c r="AC75" s="236" t="s">
        <v>250</v>
      </c>
      <c r="AE75" s="49"/>
      <c r="AF75" s="49"/>
      <c r="AG75" s="49"/>
      <c r="AH75" s="49"/>
      <c r="AI75" s="49"/>
      <c r="AJ75" s="49"/>
      <c r="AK75" s="49"/>
      <c r="AL75" s="49"/>
      <c r="AM75" s="49"/>
      <c r="AN75" s="49"/>
      <c r="AO75" s="49"/>
      <c r="AP75" s="49"/>
    </row>
    <row r="76" spans="1:42" ht="13.5" customHeight="1">
      <c r="A76" s="28" t="s">
        <v>21</v>
      </c>
      <c r="B76" s="29">
        <f t="shared" si="2"/>
        <v>2.5833333333333326</v>
      </c>
      <c r="C76" s="30">
        <v>15</v>
      </c>
      <c r="D76" s="6">
        <f t="shared" si="3"/>
        <v>63</v>
      </c>
      <c r="E76" s="239"/>
      <c r="F76" s="238"/>
      <c r="G76" s="238"/>
      <c r="H76" s="238"/>
      <c r="I76" s="238"/>
      <c r="J76" s="238"/>
      <c r="K76" s="237"/>
      <c r="L76" s="237"/>
      <c r="M76" s="237"/>
      <c r="N76" s="237"/>
      <c r="O76" s="238"/>
      <c r="P76" s="236"/>
      <c r="Q76" s="52"/>
      <c r="R76" s="239" t="s">
        <v>250</v>
      </c>
      <c r="S76" s="238" t="s">
        <v>250</v>
      </c>
      <c r="T76" s="238" t="s">
        <v>250</v>
      </c>
      <c r="U76" s="238" t="s">
        <v>250</v>
      </c>
      <c r="V76" s="238" t="s">
        <v>250</v>
      </c>
      <c r="W76" s="238" t="s">
        <v>250</v>
      </c>
      <c r="X76" s="237" t="s">
        <v>251</v>
      </c>
      <c r="Y76" s="237" t="s">
        <v>251</v>
      </c>
      <c r="Z76" s="237" t="s">
        <v>251</v>
      </c>
      <c r="AA76" s="237" t="s">
        <v>251</v>
      </c>
      <c r="AB76" s="238" t="s">
        <v>250</v>
      </c>
      <c r="AC76" s="236" t="s">
        <v>250</v>
      </c>
      <c r="AE76" s="49"/>
      <c r="AF76" s="49"/>
      <c r="AG76" s="49"/>
      <c r="AH76" s="49"/>
      <c r="AI76" s="49"/>
      <c r="AJ76" s="49"/>
      <c r="AK76" s="49"/>
      <c r="AL76" s="49"/>
      <c r="AM76" s="49"/>
      <c r="AN76" s="49"/>
      <c r="AO76" s="49"/>
      <c r="AP76" s="49"/>
    </row>
    <row r="77" spans="1:42" ht="13.5" customHeight="1">
      <c r="A77" s="28" t="s">
        <v>21</v>
      </c>
      <c r="B77" s="29">
        <f t="shared" si="2"/>
        <v>2.6249999999999991</v>
      </c>
      <c r="C77" s="30">
        <v>16</v>
      </c>
      <c r="D77" s="6">
        <f t="shared" si="3"/>
        <v>64</v>
      </c>
      <c r="E77" s="239"/>
      <c r="F77" s="238"/>
      <c r="G77" s="238"/>
      <c r="H77" s="238"/>
      <c r="I77" s="238"/>
      <c r="J77" s="238"/>
      <c r="K77" s="237"/>
      <c r="L77" s="237"/>
      <c r="M77" s="237"/>
      <c r="N77" s="237"/>
      <c r="O77" s="238"/>
      <c r="P77" s="236"/>
      <c r="Q77" s="52"/>
      <c r="R77" s="239" t="s">
        <v>250</v>
      </c>
      <c r="S77" s="238" t="s">
        <v>250</v>
      </c>
      <c r="T77" s="238" t="s">
        <v>250</v>
      </c>
      <c r="U77" s="238" t="s">
        <v>250</v>
      </c>
      <c r="V77" s="238" t="s">
        <v>250</v>
      </c>
      <c r="W77" s="238" t="s">
        <v>250</v>
      </c>
      <c r="X77" s="237" t="s">
        <v>251</v>
      </c>
      <c r="Y77" s="237" t="s">
        <v>251</v>
      </c>
      <c r="Z77" s="237" t="s">
        <v>251</v>
      </c>
      <c r="AA77" s="237" t="s">
        <v>251</v>
      </c>
      <c r="AB77" s="238" t="s">
        <v>250</v>
      </c>
      <c r="AC77" s="236" t="s">
        <v>250</v>
      </c>
      <c r="AE77" s="49"/>
      <c r="AF77" s="49"/>
      <c r="AG77" s="49"/>
      <c r="AH77" s="49"/>
      <c r="AI77" s="49"/>
      <c r="AJ77" s="49"/>
      <c r="AK77" s="49"/>
      <c r="AL77" s="49"/>
      <c r="AM77" s="49"/>
      <c r="AN77" s="49"/>
      <c r="AO77" s="49"/>
      <c r="AP77" s="49"/>
    </row>
    <row r="78" spans="1:42" ht="13.5" customHeight="1">
      <c r="A78" s="28" t="s">
        <v>21</v>
      </c>
      <c r="B78" s="29">
        <f t="shared" si="2"/>
        <v>2.6666666666666656</v>
      </c>
      <c r="C78" s="30">
        <v>17</v>
      </c>
      <c r="D78" s="6">
        <f t="shared" si="3"/>
        <v>65</v>
      </c>
      <c r="E78" s="239"/>
      <c r="F78" s="238"/>
      <c r="G78" s="238"/>
      <c r="H78" s="238"/>
      <c r="I78" s="238"/>
      <c r="J78" s="238"/>
      <c r="K78" s="237"/>
      <c r="L78" s="237"/>
      <c r="M78" s="237"/>
      <c r="N78" s="237"/>
      <c r="O78" s="238"/>
      <c r="P78" s="236"/>
      <c r="Q78" s="52"/>
      <c r="R78" s="239" t="s">
        <v>250</v>
      </c>
      <c r="S78" s="238" t="s">
        <v>250</v>
      </c>
      <c r="T78" s="238" t="s">
        <v>250</v>
      </c>
      <c r="U78" s="238" t="s">
        <v>250</v>
      </c>
      <c r="V78" s="238" t="s">
        <v>250</v>
      </c>
      <c r="W78" s="238" t="s">
        <v>250</v>
      </c>
      <c r="X78" s="237" t="s">
        <v>251</v>
      </c>
      <c r="Y78" s="237" t="s">
        <v>251</v>
      </c>
      <c r="Z78" s="237" t="s">
        <v>251</v>
      </c>
      <c r="AA78" s="237" t="s">
        <v>251</v>
      </c>
      <c r="AB78" s="238" t="s">
        <v>250</v>
      </c>
      <c r="AC78" s="236" t="s">
        <v>250</v>
      </c>
      <c r="AE78" s="49"/>
      <c r="AF78" s="49"/>
      <c r="AG78" s="49"/>
      <c r="AH78" s="49"/>
      <c r="AI78" s="49"/>
      <c r="AJ78" s="49"/>
      <c r="AK78" s="49"/>
      <c r="AL78" s="49"/>
      <c r="AM78" s="49"/>
      <c r="AN78" s="49"/>
      <c r="AO78" s="49"/>
      <c r="AP78" s="49"/>
    </row>
    <row r="79" spans="1:42" ht="13.5" customHeight="1">
      <c r="A79" s="28" t="s">
        <v>21</v>
      </c>
      <c r="B79" s="29">
        <f t="shared" ref="B79:B110" si="4">B78+(1/24)</f>
        <v>2.7083333333333321</v>
      </c>
      <c r="C79" s="30">
        <v>18</v>
      </c>
      <c r="D79" s="6">
        <f t="shared" ref="D79:D110" si="5">D78+1</f>
        <v>66</v>
      </c>
      <c r="E79" s="239"/>
      <c r="F79" s="238"/>
      <c r="G79" s="238"/>
      <c r="H79" s="238"/>
      <c r="I79" s="238"/>
      <c r="J79" s="238"/>
      <c r="K79" s="237"/>
      <c r="L79" s="237"/>
      <c r="M79" s="237"/>
      <c r="N79" s="237"/>
      <c r="O79" s="238"/>
      <c r="P79" s="236"/>
      <c r="Q79" s="52"/>
      <c r="R79" s="239" t="s">
        <v>251</v>
      </c>
      <c r="S79" s="238" t="s">
        <v>251</v>
      </c>
      <c r="T79" s="238" t="s">
        <v>251</v>
      </c>
      <c r="U79" s="238" t="s">
        <v>251</v>
      </c>
      <c r="V79" s="238" t="s">
        <v>251</v>
      </c>
      <c r="W79" s="238" t="s">
        <v>251</v>
      </c>
      <c r="X79" s="237" t="s">
        <v>251</v>
      </c>
      <c r="Y79" s="237" t="s">
        <v>251</v>
      </c>
      <c r="Z79" s="237" t="s">
        <v>251</v>
      </c>
      <c r="AA79" s="237" t="s">
        <v>251</v>
      </c>
      <c r="AB79" s="238" t="s">
        <v>250</v>
      </c>
      <c r="AC79" s="236" t="s">
        <v>250</v>
      </c>
      <c r="AE79" s="49"/>
      <c r="AF79" s="49"/>
      <c r="AG79" s="49"/>
      <c r="AH79" s="49"/>
      <c r="AI79" s="49"/>
      <c r="AJ79" s="49"/>
      <c r="AK79" s="49"/>
      <c r="AL79" s="49"/>
      <c r="AM79" s="49"/>
      <c r="AN79" s="49"/>
      <c r="AO79" s="49"/>
      <c r="AP79" s="49"/>
    </row>
    <row r="80" spans="1:42" ht="13.5" customHeight="1">
      <c r="A80" s="28" t="s">
        <v>21</v>
      </c>
      <c r="B80" s="29">
        <f t="shared" si="4"/>
        <v>2.7499999999999987</v>
      </c>
      <c r="C80" s="30">
        <v>19</v>
      </c>
      <c r="D80" s="6">
        <f t="shared" si="5"/>
        <v>67</v>
      </c>
      <c r="E80" s="239"/>
      <c r="F80" s="238"/>
      <c r="G80" s="238"/>
      <c r="H80" s="238"/>
      <c r="I80" s="238"/>
      <c r="J80" s="238"/>
      <c r="K80" s="237"/>
      <c r="L80" s="237"/>
      <c r="M80" s="237"/>
      <c r="N80" s="237"/>
      <c r="O80" s="238"/>
      <c r="P80" s="236"/>
      <c r="Q80" s="52"/>
      <c r="R80" s="239" t="s">
        <v>251</v>
      </c>
      <c r="S80" s="238" t="s">
        <v>251</v>
      </c>
      <c r="T80" s="238" t="s">
        <v>251</v>
      </c>
      <c r="U80" s="238" t="s">
        <v>251</v>
      </c>
      <c r="V80" s="238" t="s">
        <v>251</v>
      </c>
      <c r="W80" s="238" t="s">
        <v>251</v>
      </c>
      <c r="X80" s="237" t="s">
        <v>251</v>
      </c>
      <c r="Y80" s="237" t="s">
        <v>251</v>
      </c>
      <c r="Z80" s="237" t="s">
        <v>251</v>
      </c>
      <c r="AA80" s="237" t="s">
        <v>251</v>
      </c>
      <c r="AB80" s="238" t="s">
        <v>251</v>
      </c>
      <c r="AC80" s="236" t="s">
        <v>251</v>
      </c>
      <c r="AE80" s="49"/>
      <c r="AF80" s="49"/>
      <c r="AG80" s="49"/>
      <c r="AH80" s="49"/>
      <c r="AI80" s="49"/>
      <c r="AJ80" s="49"/>
      <c r="AK80" s="49"/>
      <c r="AL80" s="49"/>
      <c r="AM80" s="49"/>
      <c r="AN80" s="49"/>
      <c r="AO80" s="49"/>
      <c r="AP80" s="49"/>
    </row>
    <row r="81" spans="1:42" ht="13.5" customHeight="1">
      <c r="A81" s="28" t="s">
        <v>21</v>
      </c>
      <c r="B81" s="29">
        <f t="shared" si="4"/>
        <v>2.7916666666666652</v>
      </c>
      <c r="C81" s="30">
        <v>20</v>
      </c>
      <c r="D81" s="6">
        <f t="shared" si="5"/>
        <v>68</v>
      </c>
      <c r="E81" s="239"/>
      <c r="F81" s="238"/>
      <c r="G81" s="238"/>
      <c r="H81" s="238"/>
      <c r="I81" s="238"/>
      <c r="J81" s="238"/>
      <c r="K81" s="237"/>
      <c r="L81" s="237"/>
      <c r="M81" s="237"/>
      <c r="N81" s="237"/>
      <c r="O81" s="238"/>
      <c r="P81" s="236"/>
      <c r="Q81" s="52"/>
      <c r="R81" s="239" t="s">
        <v>251</v>
      </c>
      <c r="S81" s="238" t="s">
        <v>251</v>
      </c>
      <c r="T81" s="238" t="s">
        <v>251</v>
      </c>
      <c r="U81" s="238" t="s">
        <v>251</v>
      </c>
      <c r="V81" s="238" t="s">
        <v>251</v>
      </c>
      <c r="W81" s="238" t="s">
        <v>251</v>
      </c>
      <c r="X81" s="237" t="s">
        <v>251</v>
      </c>
      <c r="Y81" s="237" t="s">
        <v>251</v>
      </c>
      <c r="Z81" s="237" t="s">
        <v>251</v>
      </c>
      <c r="AA81" s="237" t="s">
        <v>251</v>
      </c>
      <c r="AB81" s="238" t="s">
        <v>251</v>
      </c>
      <c r="AC81" s="236" t="s">
        <v>251</v>
      </c>
      <c r="AE81" s="49"/>
      <c r="AF81" s="49"/>
      <c r="AG81" s="49"/>
      <c r="AH81" s="49"/>
      <c r="AI81" s="49"/>
      <c r="AJ81" s="49"/>
      <c r="AK81" s="49"/>
      <c r="AL81" s="49"/>
      <c r="AM81" s="49"/>
      <c r="AN81" s="49"/>
      <c r="AO81" s="49"/>
      <c r="AP81" s="49"/>
    </row>
    <row r="82" spans="1:42" ht="13.5" customHeight="1">
      <c r="A82" s="28" t="s">
        <v>21</v>
      </c>
      <c r="B82" s="29">
        <f t="shared" si="4"/>
        <v>2.8333333333333317</v>
      </c>
      <c r="C82" s="30">
        <v>21</v>
      </c>
      <c r="D82" s="6">
        <f t="shared" si="5"/>
        <v>69</v>
      </c>
      <c r="E82" s="239"/>
      <c r="F82" s="238"/>
      <c r="G82" s="238"/>
      <c r="H82" s="238"/>
      <c r="I82" s="238"/>
      <c r="J82" s="238"/>
      <c r="K82" s="237"/>
      <c r="L82" s="237"/>
      <c r="M82" s="237"/>
      <c r="N82" s="237"/>
      <c r="O82" s="238"/>
      <c r="P82" s="236"/>
      <c r="Q82" s="52"/>
      <c r="R82" s="239" t="s">
        <v>251</v>
      </c>
      <c r="S82" s="238" t="s">
        <v>251</v>
      </c>
      <c r="T82" s="238" t="s">
        <v>251</v>
      </c>
      <c r="U82" s="238" t="s">
        <v>251</v>
      </c>
      <c r="V82" s="238" t="s">
        <v>251</v>
      </c>
      <c r="W82" s="238" t="s">
        <v>251</v>
      </c>
      <c r="X82" s="237" t="s">
        <v>251</v>
      </c>
      <c r="Y82" s="237" t="s">
        <v>251</v>
      </c>
      <c r="Z82" s="237" t="s">
        <v>251</v>
      </c>
      <c r="AA82" s="237" t="s">
        <v>251</v>
      </c>
      <c r="AB82" s="238" t="s">
        <v>251</v>
      </c>
      <c r="AC82" s="236" t="s">
        <v>251</v>
      </c>
      <c r="AE82" s="49"/>
      <c r="AF82" s="49"/>
      <c r="AG82" s="49"/>
      <c r="AH82" s="49"/>
      <c r="AI82" s="49"/>
      <c r="AJ82" s="49"/>
      <c r="AK82" s="49"/>
      <c r="AL82" s="49"/>
      <c r="AM82" s="49"/>
      <c r="AN82" s="49"/>
      <c r="AO82" s="49"/>
      <c r="AP82" s="49"/>
    </row>
    <row r="83" spans="1:42" ht="13.5" customHeight="1">
      <c r="A83" s="28" t="s">
        <v>21</v>
      </c>
      <c r="B83" s="29">
        <f t="shared" si="4"/>
        <v>2.8749999999999982</v>
      </c>
      <c r="C83" s="30">
        <v>22</v>
      </c>
      <c r="D83" s="6">
        <f t="shared" si="5"/>
        <v>70</v>
      </c>
      <c r="E83" s="239"/>
      <c r="F83" s="238"/>
      <c r="G83" s="238"/>
      <c r="H83" s="238"/>
      <c r="I83" s="238"/>
      <c r="J83" s="238"/>
      <c r="K83" s="237"/>
      <c r="L83" s="237"/>
      <c r="M83" s="237"/>
      <c r="N83" s="237"/>
      <c r="O83" s="238"/>
      <c r="P83" s="236"/>
      <c r="Q83" s="52"/>
      <c r="R83" s="239" t="s">
        <v>249</v>
      </c>
      <c r="S83" s="238" t="s">
        <v>249</v>
      </c>
      <c r="T83" s="238" t="s">
        <v>249</v>
      </c>
      <c r="U83" s="238" t="s">
        <v>249</v>
      </c>
      <c r="V83" s="238" t="s">
        <v>249</v>
      </c>
      <c r="W83" s="238" t="s">
        <v>249</v>
      </c>
      <c r="X83" s="237" t="s">
        <v>249</v>
      </c>
      <c r="Y83" s="237" t="s">
        <v>249</v>
      </c>
      <c r="Z83" s="237" t="s">
        <v>249</v>
      </c>
      <c r="AA83" s="237" t="s">
        <v>249</v>
      </c>
      <c r="AB83" s="238" t="s">
        <v>251</v>
      </c>
      <c r="AC83" s="236" t="s">
        <v>251</v>
      </c>
      <c r="AE83" s="49"/>
      <c r="AF83" s="49"/>
      <c r="AG83" s="49"/>
      <c r="AH83" s="49"/>
      <c r="AI83" s="49"/>
      <c r="AJ83" s="49"/>
      <c r="AK83" s="49"/>
      <c r="AL83" s="49"/>
      <c r="AM83" s="49"/>
      <c r="AN83" s="49"/>
      <c r="AO83" s="49"/>
      <c r="AP83" s="49"/>
    </row>
    <row r="84" spans="1:42" ht="13.5" customHeight="1">
      <c r="A84" s="28" t="s">
        <v>21</v>
      </c>
      <c r="B84" s="29">
        <f t="shared" si="4"/>
        <v>2.9166666666666647</v>
      </c>
      <c r="C84" s="30">
        <v>23</v>
      </c>
      <c r="D84" s="6">
        <f t="shared" si="5"/>
        <v>71</v>
      </c>
      <c r="E84" s="239"/>
      <c r="F84" s="238"/>
      <c r="G84" s="238"/>
      <c r="H84" s="238"/>
      <c r="I84" s="238"/>
      <c r="J84" s="238"/>
      <c r="K84" s="237"/>
      <c r="L84" s="237"/>
      <c r="M84" s="237"/>
      <c r="N84" s="237"/>
      <c r="O84" s="238"/>
      <c r="P84" s="236"/>
      <c r="Q84" s="52"/>
      <c r="R84" s="239" t="s">
        <v>249</v>
      </c>
      <c r="S84" s="238" t="s">
        <v>249</v>
      </c>
      <c r="T84" s="238" t="s">
        <v>249</v>
      </c>
      <c r="U84" s="238" t="s">
        <v>249</v>
      </c>
      <c r="V84" s="238" t="s">
        <v>249</v>
      </c>
      <c r="W84" s="238" t="s">
        <v>249</v>
      </c>
      <c r="X84" s="237" t="s">
        <v>249</v>
      </c>
      <c r="Y84" s="237" t="s">
        <v>249</v>
      </c>
      <c r="Z84" s="237" t="s">
        <v>249</v>
      </c>
      <c r="AA84" s="237" t="s">
        <v>249</v>
      </c>
      <c r="AB84" s="238" t="s">
        <v>249</v>
      </c>
      <c r="AC84" s="236" t="s">
        <v>249</v>
      </c>
      <c r="AE84" s="49"/>
      <c r="AF84" s="49"/>
      <c r="AG84" s="49"/>
      <c r="AH84" s="49"/>
      <c r="AI84" s="49"/>
      <c r="AJ84" s="49"/>
      <c r="AK84" s="49"/>
      <c r="AL84" s="49"/>
      <c r="AM84" s="49"/>
      <c r="AN84" s="49"/>
      <c r="AO84" s="49"/>
      <c r="AP84" s="49"/>
    </row>
    <row r="85" spans="1:42" ht="13.5" customHeight="1">
      <c r="A85" s="28" t="s">
        <v>21</v>
      </c>
      <c r="B85" s="29">
        <f t="shared" si="4"/>
        <v>2.9583333333333313</v>
      </c>
      <c r="C85" s="30">
        <v>24</v>
      </c>
      <c r="D85" s="6">
        <f t="shared" si="5"/>
        <v>72</v>
      </c>
      <c r="E85" s="239"/>
      <c r="F85" s="238"/>
      <c r="G85" s="238"/>
      <c r="H85" s="238"/>
      <c r="I85" s="238"/>
      <c r="J85" s="238"/>
      <c r="K85" s="237"/>
      <c r="L85" s="237"/>
      <c r="M85" s="237"/>
      <c r="N85" s="237"/>
      <c r="O85" s="238"/>
      <c r="P85" s="236"/>
      <c r="Q85" s="52"/>
      <c r="R85" s="239" t="s">
        <v>249</v>
      </c>
      <c r="S85" s="238" t="s">
        <v>249</v>
      </c>
      <c r="T85" s="238" t="s">
        <v>249</v>
      </c>
      <c r="U85" s="238" t="s">
        <v>249</v>
      </c>
      <c r="V85" s="238" t="s">
        <v>249</v>
      </c>
      <c r="W85" s="238" t="s">
        <v>249</v>
      </c>
      <c r="X85" s="237" t="s">
        <v>249</v>
      </c>
      <c r="Y85" s="237" t="s">
        <v>249</v>
      </c>
      <c r="Z85" s="237" t="s">
        <v>249</v>
      </c>
      <c r="AA85" s="237" t="s">
        <v>249</v>
      </c>
      <c r="AB85" s="238" t="s">
        <v>249</v>
      </c>
      <c r="AC85" s="236" t="s">
        <v>249</v>
      </c>
      <c r="AE85" s="49"/>
      <c r="AF85" s="49"/>
      <c r="AG85" s="49"/>
      <c r="AH85" s="49"/>
      <c r="AI85" s="49"/>
      <c r="AJ85" s="49"/>
      <c r="AK85" s="49"/>
      <c r="AL85" s="49"/>
      <c r="AM85" s="49"/>
      <c r="AN85" s="49"/>
      <c r="AO85" s="49"/>
      <c r="AP85" s="49"/>
    </row>
    <row r="86" spans="1:42" ht="13.5" customHeight="1">
      <c r="A86" s="28" t="s">
        <v>22</v>
      </c>
      <c r="B86" s="29">
        <f t="shared" si="4"/>
        <v>2.9999999999999978</v>
      </c>
      <c r="C86" s="30">
        <v>1</v>
      </c>
      <c r="D86" s="6">
        <f t="shared" si="5"/>
        <v>73</v>
      </c>
      <c r="E86" s="239"/>
      <c r="F86" s="238"/>
      <c r="G86" s="238"/>
      <c r="H86" s="238"/>
      <c r="I86" s="238"/>
      <c r="J86" s="238"/>
      <c r="K86" s="237"/>
      <c r="L86" s="237"/>
      <c r="M86" s="237"/>
      <c r="N86" s="237"/>
      <c r="O86" s="238"/>
      <c r="P86" s="236"/>
      <c r="Q86" s="52"/>
      <c r="R86" s="239" t="s">
        <v>249</v>
      </c>
      <c r="S86" s="238" t="s">
        <v>249</v>
      </c>
      <c r="T86" s="238" t="s">
        <v>249</v>
      </c>
      <c r="U86" s="238" t="s">
        <v>249</v>
      </c>
      <c r="V86" s="238" t="s">
        <v>249</v>
      </c>
      <c r="W86" s="238" t="s">
        <v>249</v>
      </c>
      <c r="X86" s="237" t="s">
        <v>249</v>
      </c>
      <c r="Y86" s="237" t="s">
        <v>249</v>
      </c>
      <c r="Z86" s="237" t="s">
        <v>249</v>
      </c>
      <c r="AA86" s="237" t="s">
        <v>249</v>
      </c>
      <c r="AB86" s="238" t="s">
        <v>249</v>
      </c>
      <c r="AC86" s="236" t="s">
        <v>249</v>
      </c>
      <c r="AE86" s="49"/>
      <c r="AF86" s="49"/>
      <c r="AG86" s="49"/>
      <c r="AH86" s="49"/>
      <c r="AI86" s="49"/>
      <c r="AJ86" s="49"/>
      <c r="AK86" s="49"/>
      <c r="AL86" s="49"/>
      <c r="AM86" s="49"/>
      <c r="AN86" s="49"/>
      <c r="AO86" s="49"/>
      <c r="AP86" s="49"/>
    </row>
    <row r="87" spans="1:42" ht="13.5" customHeight="1">
      <c r="A87" s="28" t="s">
        <v>22</v>
      </c>
      <c r="B87" s="29">
        <f t="shared" si="4"/>
        <v>3.0416666666666643</v>
      </c>
      <c r="C87" s="30">
        <v>2</v>
      </c>
      <c r="D87" s="6">
        <f t="shared" si="5"/>
        <v>74</v>
      </c>
      <c r="E87" s="239"/>
      <c r="F87" s="238"/>
      <c r="G87" s="238"/>
      <c r="H87" s="238"/>
      <c r="I87" s="238"/>
      <c r="J87" s="238"/>
      <c r="K87" s="237"/>
      <c r="L87" s="237"/>
      <c r="M87" s="237"/>
      <c r="N87" s="237"/>
      <c r="O87" s="238"/>
      <c r="P87" s="236"/>
      <c r="Q87" s="52"/>
      <c r="R87" s="239" t="s">
        <v>249</v>
      </c>
      <c r="S87" s="238" t="s">
        <v>249</v>
      </c>
      <c r="T87" s="238" t="s">
        <v>249</v>
      </c>
      <c r="U87" s="238" t="s">
        <v>249</v>
      </c>
      <c r="V87" s="238" t="s">
        <v>249</v>
      </c>
      <c r="W87" s="238" t="s">
        <v>249</v>
      </c>
      <c r="X87" s="237" t="s">
        <v>249</v>
      </c>
      <c r="Y87" s="237" t="s">
        <v>249</v>
      </c>
      <c r="Z87" s="237" t="s">
        <v>249</v>
      </c>
      <c r="AA87" s="237" t="s">
        <v>249</v>
      </c>
      <c r="AB87" s="238" t="s">
        <v>249</v>
      </c>
      <c r="AC87" s="236" t="s">
        <v>249</v>
      </c>
      <c r="AE87" s="49"/>
      <c r="AF87" s="49"/>
      <c r="AG87" s="49"/>
      <c r="AH87" s="49"/>
      <c r="AI87" s="49"/>
      <c r="AJ87" s="49"/>
      <c r="AK87" s="49"/>
      <c r="AL87" s="49"/>
      <c r="AM87" s="49"/>
      <c r="AN87" s="49"/>
      <c r="AO87" s="49"/>
      <c r="AP87" s="49"/>
    </row>
    <row r="88" spans="1:42" ht="13.5" customHeight="1">
      <c r="A88" s="28" t="s">
        <v>22</v>
      </c>
      <c r="B88" s="29">
        <f t="shared" si="4"/>
        <v>3.0833333333333308</v>
      </c>
      <c r="C88" s="30">
        <v>3</v>
      </c>
      <c r="D88" s="6">
        <f t="shared" si="5"/>
        <v>75</v>
      </c>
      <c r="E88" s="239"/>
      <c r="F88" s="238"/>
      <c r="G88" s="238"/>
      <c r="H88" s="238"/>
      <c r="I88" s="238"/>
      <c r="J88" s="238"/>
      <c r="K88" s="237"/>
      <c r="L88" s="237"/>
      <c r="M88" s="237"/>
      <c r="N88" s="237"/>
      <c r="O88" s="238"/>
      <c r="P88" s="236"/>
      <c r="Q88" s="52"/>
      <c r="R88" s="239" t="s">
        <v>249</v>
      </c>
      <c r="S88" s="238" t="s">
        <v>249</v>
      </c>
      <c r="T88" s="238" t="s">
        <v>249</v>
      </c>
      <c r="U88" s="238" t="s">
        <v>249</v>
      </c>
      <c r="V88" s="238" t="s">
        <v>249</v>
      </c>
      <c r="W88" s="238" t="s">
        <v>249</v>
      </c>
      <c r="X88" s="237" t="s">
        <v>249</v>
      </c>
      <c r="Y88" s="237" t="s">
        <v>249</v>
      </c>
      <c r="Z88" s="237" t="s">
        <v>249</v>
      </c>
      <c r="AA88" s="237" t="s">
        <v>249</v>
      </c>
      <c r="AB88" s="238" t="s">
        <v>249</v>
      </c>
      <c r="AC88" s="236" t="s">
        <v>249</v>
      </c>
      <c r="AE88" s="49"/>
      <c r="AF88" s="49"/>
      <c r="AG88" s="49"/>
      <c r="AH88" s="49"/>
      <c r="AI88" s="49"/>
      <c r="AJ88" s="49"/>
      <c r="AK88" s="49"/>
      <c r="AL88" s="49"/>
      <c r="AM88" s="49"/>
      <c r="AN88" s="49"/>
      <c r="AO88" s="49"/>
      <c r="AP88" s="49"/>
    </row>
    <row r="89" spans="1:42" ht="13.5" customHeight="1">
      <c r="A89" s="28" t="s">
        <v>22</v>
      </c>
      <c r="B89" s="29">
        <f t="shared" si="4"/>
        <v>3.1249999999999973</v>
      </c>
      <c r="C89" s="30">
        <v>4</v>
      </c>
      <c r="D89" s="6">
        <f t="shared" si="5"/>
        <v>76</v>
      </c>
      <c r="E89" s="239"/>
      <c r="F89" s="238"/>
      <c r="G89" s="238"/>
      <c r="H89" s="238"/>
      <c r="I89" s="238"/>
      <c r="J89" s="238"/>
      <c r="K89" s="237"/>
      <c r="L89" s="237"/>
      <c r="M89" s="237"/>
      <c r="N89" s="237"/>
      <c r="O89" s="238"/>
      <c r="P89" s="236"/>
      <c r="Q89" s="52"/>
      <c r="R89" s="239" t="s">
        <v>249</v>
      </c>
      <c r="S89" s="238" t="s">
        <v>249</v>
      </c>
      <c r="T89" s="238" t="s">
        <v>249</v>
      </c>
      <c r="U89" s="238" t="s">
        <v>249</v>
      </c>
      <c r="V89" s="238" t="s">
        <v>249</v>
      </c>
      <c r="W89" s="238" t="s">
        <v>249</v>
      </c>
      <c r="X89" s="237" t="s">
        <v>249</v>
      </c>
      <c r="Y89" s="237" t="s">
        <v>249</v>
      </c>
      <c r="Z89" s="237" t="s">
        <v>249</v>
      </c>
      <c r="AA89" s="237" t="s">
        <v>249</v>
      </c>
      <c r="AB89" s="238" t="s">
        <v>249</v>
      </c>
      <c r="AC89" s="236" t="s">
        <v>249</v>
      </c>
      <c r="AE89" s="49"/>
      <c r="AF89" s="49"/>
      <c r="AG89" s="49"/>
      <c r="AH89" s="49"/>
      <c r="AI89" s="49"/>
      <c r="AJ89" s="49"/>
      <c r="AK89" s="49"/>
      <c r="AL89" s="49"/>
      <c r="AM89" s="49"/>
      <c r="AN89" s="49"/>
      <c r="AO89" s="49"/>
      <c r="AP89" s="49"/>
    </row>
    <row r="90" spans="1:42" ht="13.5" customHeight="1">
      <c r="A90" s="28" t="s">
        <v>22</v>
      </c>
      <c r="B90" s="29">
        <f t="shared" si="4"/>
        <v>3.1666666666666639</v>
      </c>
      <c r="C90" s="30">
        <v>5</v>
      </c>
      <c r="D90" s="6">
        <f t="shared" si="5"/>
        <v>77</v>
      </c>
      <c r="E90" s="239"/>
      <c r="F90" s="238"/>
      <c r="G90" s="238"/>
      <c r="H90" s="238"/>
      <c r="I90" s="238"/>
      <c r="J90" s="238"/>
      <c r="K90" s="237"/>
      <c r="L90" s="237"/>
      <c r="M90" s="237"/>
      <c r="N90" s="237"/>
      <c r="O90" s="238"/>
      <c r="P90" s="236"/>
      <c r="Q90" s="52"/>
      <c r="R90" s="239" t="s">
        <v>249</v>
      </c>
      <c r="S90" s="238" t="s">
        <v>249</v>
      </c>
      <c r="T90" s="238" t="s">
        <v>249</v>
      </c>
      <c r="U90" s="238" t="s">
        <v>249</v>
      </c>
      <c r="V90" s="238" t="s">
        <v>249</v>
      </c>
      <c r="W90" s="238" t="s">
        <v>249</v>
      </c>
      <c r="X90" s="237" t="s">
        <v>249</v>
      </c>
      <c r="Y90" s="237" t="s">
        <v>249</v>
      </c>
      <c r="Z90" s="237" t="s">
        <v>249</v>
      </c>
      <c r="AA90" s="237" t="s">
        <v>249</v>
      </c>
      <c r="AB90" s="238" t="s">
        <v>249</v>
      </c>
      <c r="AC90" s="236" t="s">
        <v>249</v>
      </c>
      <c r="AE90" s="49"/>
      <c r="AF90" s="49"/>
      <c r="AG90" s="49"/>
      <c r="AH90" s="49"/>
      <c r="AI90" s="49"/>
      <c r="AJ90" s="49"/>
      <c r="AK90" s="49"/>
      <c r="AL90" s="49"/>
      <c r="AM90" s="49"/>
      <c r="AN90" s="49"/>
      <c r="AO90" s="49"/>
      <c r="AP90" s="49"/>
    </row>
    <row r="91" spans="1:42" ht="13.5" customHeight="1">
      <c r="A91" s="28" t="s">
        <v>22</v>
      </c>
      <c r="B91" s="29">
        <f t="shared" si="4"/>
        <v>3.2083333333333304</v>
      </c>
      <c r="C91" s="30">
        <v>6</v>
      </c>
      <c r="D91" s="6">
        <f t="shared" si="5"/>
        <v>78</v>
      </c>
      <c r="E91" s="239"/>
      <c r="F91" s="238"/>
      <c r="G91" s="238"/>
      <c r="H91" s="238"/>
      <c r="I91" s="238"/>
      <c r="J91" s="238"/>
      <c r="K91" s="237"/>
      <c r="L91" s="237"/>
      <c r="M91" s="237"/>
      <c r="N91" s="237"/>
      <c r="O91" s="238"/>
      <c r="P91" s="236"/>
      <c r="Q91" s="52"/>
      <c r="R91" s="239" t="s">
        <v>249</v>
      </c>
      <c r="S91" s="238" t="s">
        <v>249</v>
      </c>
      <c r="T91" s="238" t="s">
        <v>249</v>
      </c>
      <c r="U91" s="238" t="s">
        <v>249</v>
      </c>
      <c r="V91" s="238" t="s">
        <v>249</v>
      </c>
      <c r="W91" s="238" t="s">
        <v>249</v>
      </c>
      <c r="X91" s="237" t="s">
        <v>249</v>
      </c>
      <c r="Y91" s="237" t="s">
        <v>249</v>
      </c>
      <c r="Z91" s="237" t="s">
        <v>249</v>
      </c>
      <c r="AA91" s="237" t="s">
        <v>249</v>
      </c>
      <c r="AB91" s="238" t="s">
        <v>249</v>
      </c>
      <c r="AC91" s="236" t="s">
        <v>249</v>
      </c>
      <c r="AE91" s="49"/>
      <c r="AF91" s="49"/>
      <c r="AG91" s="49"/>
      <c r="AH91" s="49"/>
      <c r="AI91" s="49"/>
      <c r="AJ91" s="49"/>
      <c r="AK91" s="49"/>
      <c r="AL91" s="49"/>
      <c r="AM91" s="49"/>
      <c r="AN91" s="49"/>
      <c r="AO91" s="49"/>
      <c r="AP91" s="49"/>
    </row>
    <row r="92" spans="1:42" ht="13.5" customHeight="1">
      <c r="A92" s="28" t="s">
        <v>22</v>
      </c>
      <c r="B92" s="29">
        <f t="shared" si="4"/>
        <v>3.2499999999999969</v>
      </c>
      <c r="C92" s="30">
        <v>7</v>
      </c>
      <c r="D92" s="6">
        <f t="shared" si="5"/>
        <v>79</v>
      </c>
      <c r="E92" s="239"/>
      <c r="F92" s="238"/>
      <c r="G92" s="238"/>
      <c r="H92" s="238"/>
      <c r="I92" s="238"/>
      <c r="J92" s="238"/>
      <c r="K92" s="237"/>
      <c r="L92" s="237"/>
      <c r="M92" s="237"/>
      <c r="N92" s="237"/>
      <c r="O92" s="238"/>
      <c r="P92" s="236"/>
      <c r="Q92" s="52"/>
      <c r="R92" s="239" t="s">
        <v>250</v>
      </c>
      <c r="S92" s="238" t="s">
        <v>250</v>
      </c>
      <c r="T92" s="238" t="s">
        <v>250</v>
      </c>
      <c r="U92" s="238" t="s">
        <v>250</v>
      </c>
      <c r="V92" s="238" t="s">
        <v>250</v>
      </c>
      <c r="W92" s="238" t="s">
        <v>250</v>
      </c>
      <c r="X92" s="237" t="s">
        <v>250</v>
      </c>
      <c r="Y92" s="237" t="s">
        <v>250</v>
      </c>
      <c r="Z92" s="237" t="s">
        <v>250</v>
      </c>
      <c r="AA92" s="237" t="s">
        <v>250</v>
      </c>
      <c r="AB92" s="238" t="s">
        <v>250</v>
      </c>
      <c r="AC92" s="236" t="s">
        <v>250</v>
      </c>
      <c r="AE92" s="49"/>
      <c r="AF92" s="49"/>
      <c r="AG92" s="49"/>
      <c r="AH92" s="49"/>
      <c r="AI92" s="49"/>
      <c r="AJ92" s="49"/>
      <c r="AK92" s="49"/>
      <c r="AL92" s="49"/>
      <c r="AM92" s="49"/>
      <c r="AN92" s="49"/>
      <c r="AO92" s="49"/>
      <c r="AP92" s="49"/>
    </row>
    <row r="93" spans="1:42" ht="13.5" customHeight="1">
      <c r="A93" s="28" t="s">
        <v>22</v>
      </c>
      <c r="B93" s="29">
        <f t="shared" si="4"/>
        <v>3.2916666666666634</v>
      </c>
      <c r="C93" s="30">
        <v>8</v>
      </c>
      <c r="D93" s="6">
        <f t="shared" si="5"/>
        <v>80</v>
      </c>
      <c r="E93" s="239"/>
      <c r="F93" s="238"/>
      <c r="G93" s="238"/>
      <c r="H93" s="238"/>
      <c r="I93" s="238"/>
      <c r="J93" s="238"/>
      <c r="K93" s="237"/>
      <c r="L93" s="237"/>
      <c r="M93" s="237"/>
      <c r="N93" s="237"/>
      <c r="O93" s="238"/>
      <c r="P93" s="236"/>
      <c r="Q93" s="52"/>
      <c r="R93" s="239" t="s">
        <v>250</v>
      </c>
      <c r="S93" s="238" t="s">
        <v>250</v>
      </c>
      <c r="T93" s="238" t="s">
        <v>250</v>
      </c>
      <c r="U93" s="238" t="s">
        <v>250</v>
      </c>
      <c r="V93" s="238" t="s">
        <v>250</v>
      </c>
      <c r="W93" s="238" t="s">
        <v>250</v>
      </c>
      <c r="X93" s="237" t="s">
        <v>250</v>
      </c>
      <c r="Y93" s="237" t="s">
        <v>250</v>
      </c>
      <c r="Z93" s="237" t="s">
        <v>250</v>
      </c>
      <c r="AA93" s="237" t="s">
        <v>250</v>
      </c>
      <c r="AB93" s="238" t="s">
        <v>250</v>
      </c>
      <c r="AC93" s="236" t="s">
        <v>250</v>
      </c>
      <c r="AE93" s="49"/>
      <c r="AF93" s="49"/>
      <c r="AG93" s="49"/>
      <c r="AH93" s="49"/>
      <c r="AI93" s="49"/>
      <c r="AJ93" s="49"/>
      <c r="AK93" s="49"/>
      <c r="AL93" s="49"/>
      <c r="AM93" s="49"/>
      <c r="AN93" s="49"/>
      <c r="AO93" s="49"/>
      <c r="AP93" s="49"/>
    </row>
    <row r="94" spans="1:42" ht="13.5" customHeight="1">
      <c r="A94" s="28" t="s">
        <v>22</v>
      </c>
      <c r="B94" s="29">
        <f t="shared" si="4"/>
        <v>3.3333333333333299</v>
      </c>
      <c r="C94" s="30">
        <v>9</v>
      </c>
      <c r="D94" s="6">
        <f t="shared" si="5"/>
        <v>81</v>
      </c>
      <c r="E94" s="239"/>
      <c r="F94" s="238"/>
      <c r="G94" s="238"/>
      <c r="H94" s="238"/>
      <c r="I94" s="238"/>
      <c r="J94" s="238"/>
      <c r="K94" s="237"/>
      <c r="L94" s="237"/>
      <c r="M94" s="237"/>
      <c r="N94" s="237"/>
      <c r="O94" s="238"/>
      <c r="P94" s="236"/>
      <c r="Q94" s="52"/>
      <c r="R94" s="239" t="s">
        <v>250</v>
      </c>
      <c r="S94" s="238" t="s">
        <v>250</v>
      </c>
      <c r="T94" s="238" t="s">
        <v>250</v>
      </c>
      <c r="U94" s="238" t="s">
        <v>250</v>
      </c>
      <c r="V94" s="238" t="s">
        <v>250</v>
      </c>
      <c r="W94" s="238" t="s">
        <v>250</v>
      </c>
      <c r="X94" s="237" t="s">
        <v>250</v>
      </c>
      <c r="Y94" s="237" t="s">
        <v>250</v>
      </c>
      <c r="Z94" s="237" t="s">
        <v>250</v>
      </c>
      <c r="AA94" s="237" t="s">
        <v>250</v>
      </c>
      <c r="AB94" s="238" t="s">
        <v>250</v>
      </c>
      <c r="AC94" s="236" t="s">
        <v>250</v>
      </c>
      <c r="AE94" s="49"/>
      <c r="AF94" s="49"/>
      <c r="AG94" s="49"/>
      <c r="AH94" s="49"/>
      <c r="AI94" s="49"/>
      <c r="AJ94" s="49"/>
      <c r="AK94" s="49"/>
      <c r="AL94" s="49"/>
      <c r="AM94" s="49"/>
      <c r="AN94" s="49"/>
      <c r="AO94" s="49"/>
      <c r="AP94" s="49"/>
    </row>
    <row r="95" spans="1:42" ht="13.5" customHeight="1">
      <c r="A95" s="28" t="s">
        <v>22</v>
      </c>
      <c r="B95" s="29">
        <f t="shared" si="4"/>
        <v>3.3749999999999964</v>
      </c>
      <c r="C95" s="30">
        <v>10</v>
      </c>
      <c r="D95" s="6">
        <f t="shared" si="5"/>
        <v>82</v>
      </c>
      <c r="E95" s="239"/>
      <c r="F95" s="238"/>
      <c r="G95" s="238"/>
      <c r="H95" s="238"/>
      <c r="I95" s="238"/>
      <c r="J95" s="238"/>
      <c r="K95" s="237"/>
      <c r="L95" s="237"/>
      <c r="M95" s="237"/>
      <c r="N95" s="237"/>
      <c r="O95" s="238"/>
      <c r="P95" s="236"/>
      <c r="Q95" s="52"/>
      <c r="R95" s="239" t="s">
        <v>250</v>
      </c>
      <c r="S95" s="238" t="s">
        <v>250</v>
      </c>
      <c r="T95" s="238" t="s">
        <v>250</v>
      </c>
      <c r="U95" s="238" t="s">
        <v>250</v>
      </c>
      <c r="V95" s="238" t="s">
        <v>250</v>
      </c>
      <c r="W95" s="238" t="s">
        <v>250</v>
      </c>
      <c r="X95" s="237" t="s">
        <v>250</v>
      </c>
      <c r="Y95" s="237" t="s">
        <v>250</v>
      </c>
      <c r="Z95" s="237" t="s">
        <v>250</v>
      </c>
      <c r="AA95" s="237" t="s">
        <v>250</v>
      </c>
      <c r="AB95" s="238" t="s">
        <v>250</v>
      </c>
      <c r="AC95" s="236" t="s">
        <v>250</v>
      </c>
      <c r="AE95" s="49"/>
      <c r="AF95" s="49"/>
      <c r="AG95" s="49"/>
      <c r="AH95" s="49"/>
      <c r="AI95" s="49"/>
      <c r="AJ95" s="49"/>
      <c r="AK95" s="49"/>
      <c r="AL95" s="49"/>
      <c r="AM95" s="49"/>
      <c r="AN95" s="49"/>
      <c r="AO95" s="49"/>
      <c r="AP95" s="49"/>
    </row>
    <row r="96" spans="1:42" ht="13.5" customHeight="1">
      <c r="A96" s="28" t="s">
        <v>22</v>
      </c>
      <c r="B96" s="29">
        <f t="shared" si="4"/>
        <v>3.416666666666663</v>
      </c>
      <c r="C96" s="30">
        <v>11</v>
      </c>
      <c r="D96" s="6">
        <f t="shared" si="5"/>
        <v>83</v>
      </c>
      <c r="E96" s="239"/>
      <c r="F96" s="238"/>
      <c r="G96" s="238"/>
      <c r="H96" s="238"/>
      <c r="I96" s="238"/>
      <c r="J96" s="238"/>
      <c r="K96" s="237"/>
      <c r="L96" s="237"/>
      <c r="M96" s="237"/>
      <c r="N96" s="237"/>
      <c r="O96" s="238"/>
      <c r="P96" s="236"/>
      <c r="Q96" s="52"/>
      <c r="R96" s="239" t="s">
        <v>250</v>
      </c>
      <c r="S96" s="238" t="s">
        <v>250</v>
      </c>
      <c r="T96" s="238" t="s">
        <v>250</v>
      </c>
      <c r="U96" s="238" t="s">
        <v>250</v>
      </c>
      <c r="V96" s="238" t="s">
        <v>250</v>
      </c>
      <c r="W96" s="238" t="s">
        <v>250</v>
      </c>
      <c r="X96" s="237" t="s">
        <v>250</v>
      </c>
      <c r="Y96" s="237" t="s">
        <v>250</v>
      </c>
      <c r="Z96" s="237" t="s">
        <v>250</v>
      </c>
      <c r="AA96" s="237" t="s">
        <v>250</v>
      </c>
      <c r="AB96" s="238" t="s">
        <v>250</v>
      </c>
      <c r="AC96" s="236" t="s">
        <v>250</v>
      </c>
      <c r="AE96" s="49"/>
      <c r="AF96" s="49"/>
      <c r="AG96" s="49"/>
      <c r="AH96" s="49"/>
      <c r="AI96" s="49"/>
      <c r="AJ96" s="49"/>
      <c r="AK96" s="49"/>
      <c r="AL96" s="49"/>
      <c r="AM96" s="49"/>
      <c r="AN96" s="49"/>
      <c r="AO96" s="49"/>
      <c r="AP96" s="49"/>
    </row>
    <row r="97" spans="1:42" ht="13.5" customHeight="1">
      <c r="A97" s="28" t="s">
        <v>22</v>
      </c>
      <c r="B97" s="29">
        <f t="shared" si="4"/>
        <v>3.4583333333333295</v>
      </c>
      <c r="C97" s="30">
        <v>12</v>
      </c>
      <c r="D97" s="6">
        <f t="shared" si="5"/>
        <v>84</v>
      </c>
      <c r="E97" s="239"/>
      <c r="F97" s="238"/>
      <c r="G97" s="238"/>
      <c r="H97" s="238"/>
      <c r="I97" s="238"/>
      <c r="J97" s="238"/>
      <c r="K97" s="237"/>
      <c r="L97" s="237"/>
      <c r="M97" s="237"/>
      <c r="N97" s="237"/>
      <c r="O97" s="238"/>
      <c r="P97" s="236"/>
      <c r="Q97" s="52"/>
      <c r="R97" s="239" t="s">
        <v>250</v>
      </c>
      <c r="S97" s="238" t="s">
        <v>250</v>
      </c>
      <c r="T97" s="238" t="s">
        <v>250</v>
      </c>
      <c r="U97" s="238" t="s">
        <v>250</v>
      </c>
      <c r="V97" s="238" t="s">
        <v>250</v>
      </c>
      <c r="W97" s="238" t="s">
        <v>250</v>
      </c>
      <c r="X97" s="237" t="s">
        <v>250</v>
      </c>
      <c r="Y97" s="237" t="s">
        <v>250</v>
      </c>
      <c r="Z97" s="237" t="s">
        <v>250</v>
      </c>
      <c r="AA97" s="237" t="s">
        <v>250</v>
      </c>
      <c r="AB97" s="238" t="s">
        <v>250</v>
      </c>
      <c r="AC97" s="236" t="s">
        <v>250</v>
      </c>
      <c r="AE97" s="49"/>
      <c r="AF97" s="49"/>
      <c r="AG97" s="49"/>
      <c r="AH97" s="49"/>
      <c r="AI97" s="49"/>
      <c r="AJ97" s="49"/>
      <c r="AK97" s="49"/>
      <c r="AL97" s="49"/>
      <c r="AM97" s="49"/>
      <c r="AN97" s="49"/>
      <c r="AO97" s="49"/>
      <c r="AP97" s="49"/>
    </row>
    <row r="98" spans="1:42" ht="13.5" customHeight="1">
      <c r="A98" s="28" t="s">
        <v>22</v>
      </c>
      <c r="B98" s="29">
        <f t="shared" si="4"/>
        <v>3.499999999999996</v>
      </c>
      <c r="C98" s="30">
        <v>13</v>
      </c>
      <c r="D98" s="6">
        <f t="shared" si="5"/>
        <v>85</v>
      </c>
      <c r="E98" s="239"/>
      <c r="F98" s="238"/>
      <c r="G98" s="238"/>
      <c r="H98" s="238"/>
      <c r="I98" s="238"/>
      <c r="J98" s="238"/>
      <c r="K98" s="237"/>
      <c r="L98" s="237"/>
      <c r="M98" s="237"/>
      <c r="N98" s="237"/>
      <c r="O98" s="238"/>
      <c r="P98" s="236"/>
      <c r="Q98" s="52"/>
      <c r="R98" s="239" t="s">
        <v>250</v>
      </c>
      <c r="S98" s="238" t="s">
        <v>250</v>
      </c>
      <c r="T98" s="238" t="s">
        <v>250</v>
      </c>
      <c r="U98" s="238" t="s">
        <v>250</v>
      </c>
      <c r="V98" s="238" t="s">
        <v>250</v>
      </c>
      <c r="W98" s="238" t="s">
        <v>250</v>
      </c>
      <c r="X98" s="237" t="s">
        <v>250</v>
      </c>
      <c r="Y98" s="237" t="s">
        <v>250</v>
      </c>
      <c r="Z98" s="237" t="s">
        <v>250</v>
      </c>
      <c r="AA98" s="237" t="s">
        <v>250</v>
      </c>
      <c r="AB98" s="238" t="s">
        <v>250</v>
      </c>
      <c r="AC98" s="236" t="s">
        <v>250</v>
      </c>
      <c r="AE98" s="49"/>
      <c r="AF98" s="49"/>
      <c r="AG98" s="49"/>
      <c r="AH98" s="49"/>
      <c r="AI98" s="49"/>
      <c r="AJ98" s="49"/>
      <c r="AK98" s="49"/>
      <c r="AL98" s="49"/>
      <c r="AM98" s="49"/>
      <c r="AN98" s="49"/>
      <c r="AO98" s="49"/>
      <c r="AP98" s="49"/>
    </row>
    <row r="99" spans="1:42" ht="13.5" customHeight="1">
      <c r="A99" s="28" t="s">
        <v>22</v>
      </c>
      <c r="B99" s="29">
        <f t="shared" si="4"/>
        <v>3.5416666666666625</v>
      </c>
      <c r="C99" s="30">
        <v>14</v>
      </c>
      <c r="D99" s="6">
        <f t="shared" si="5"/>
        <v>86</v>
      </c>
      <c r="E99" s="239"/>
      <c r="F99" s="238"/>
      <c r="G99" s="238"/>
      <c r="H99" s="238"/>
      <c r="I99" s="238"/>
      <c r="J99" s="238"/>
      <c r="K99" s="237"/>
      <c r="L99" s="237"/>
      <c r="M99" s="237"/>
      <c r="N99" s="237"/>
      <c r="O99" s="238"/>
      <c r="P99" s="236"/>
      <c r="Q99" s="52"/>
      <c r="R99" s="239" t="s">
        <v>250</v>
      </c>
      <c r="S99" s="238" t="s">
        <v>250</v>
      </c>
      <c r="T99" s="238" t="s">
        <v>250</v>
      </c>
      <c r="U99" s="238" t="s">
        <v>250</v>
      </c>
      <c r="V99" s="238" t="s">
        <v>250</v>
      </c>
      <c r="W99" s="238" t="s">
        <v>250</v>
      </c>
      <c r="X99" s="237" t="s">
        <v>250</v>
      </c>
      <c r="Y99" s="237" t="s">
        <v>250</v>
      </c>
      <c r="Z99" s="237" t="s">
        <v>250</v>
      </c>
      <c r="AA99" s="237" t="s">
        <v>250</v>
      </c>
      <c r="AB99" s="238" t="s">
        <v>250</v>
      </c>
      <c r="AC99" s="236" t="s">
        <v>250</v>
      </c>
      <c r="AE99" s="49"/>
      <c r="AF99" s="49"/>
      <c r="AG99" s="49"/>
      <c r="AH99" s="49"/>
      <c r="AI99" s="49"/>
      <c r="AJ99" s="49"/>
      <c r="AK99" s="49"/>
      <c r="AL99" s="49"/>
      <c r="AM99" s="49"/>
      <c r="AN99" s="49"/>
      <c r="AO99" s="49"/>
      <c r="AP99" s="49"/>
    </row>
    <row r="100" spans="1:42" ht="13.5" customHeight="1">
      <c r="A100" s="28" t="s">
        <v>22</v>
      </c>
      <c r="B100" s="29">
        <f t="shared" si="4"/>
        <v>3.583333333333329</v>
      </c>
      <c r="C100" s="30">
        <v>15</v>
      </c>
      <c r="D100" s="6">
        <f t="shared" si="5"/>
        <v>87</v>
      </c>
      <c r="E100" s="239"/>
      <c r="F100" s="238"/>
      <c r="G100" s="238"/>
      <c r="H100" s="238"/>
      <c r="I100" s="238"/>
      <c r="J100" s="238"/>
      <c r="K100" s="237"/>
      <c r="L100" s="237"/>
      <c r="M100" s="237"/>
      <c r="N100" s="237"/>
      <c r="O100" s="238"/>
      <c r="P100" s="236"/>
      <c r="Q100" s="52"/>
      <c r="R100" s="239" t="s">
        <v>250</v>
      </c>
      <c r="S100" s="238" t="s">
        <v>250</v>
      </c>
      <c r="T100" s="238" t="s">
        <v>250</v>
      </c>
      <c r="U100" s="238" t="s">
        <v>250</v>
      </c>
      <c r="V100" s="238" t="s">
        <v>250</v>
      </c>
      <c r="W100" s="238" t="s">
        <v>250</v>
      </c>
      <c r="X100" s="237" t="s">
        <v>251</v>
      </c>
      <c r="Y100" s="237" t="s">
        <v>251</v>
      </c>
      <c r="Z100" s="237" t="s">
        <v>251</v>
      </c>
      <c r="AA100" s="237" t="s">
        <v>251</v>
      </c>
      <c r="AB100" s="238" t="s">
        <v>250</v>
      </c>
      <c r="AC100" s="236" t="s">
        <v>250</v>
      </c>
      <c r="AE100" s="49"/>
      <c r="AF100" s="49"/>
      <c r="AG100" s="49"/>
      <c r="AH100" s="49"/>
      <c r="AI100" s="49"/>
      <c r="AJ100" s="49"/>
      <c r="AK100" s="49"/>
      <c r="AL100" s="49"/>
      <c r="AM100" s="49"/>
      <c r="AN100" s="49"/>
      <c r="AO100" s="49"/>
      <c r="AP100" s="49"/>
    </row>
    <row r="101" spans="1:42" ht="13.5" customHeight="1">
      <c r="A101" s="28" t="s">
        <v>22</v>
      </c>
      <c r="B101" s="29">
        <f t="shared" si="4"/>
        <v>3.6249999999999956</v>
      </c>
      <c r="C101" s="30">
        <v>16</v>
      </c>
      <c r="D101" s="6">
        <f t="shared" si="5"/>
        <v>88</v>
      </c>
      <c r="E101" s="239"/>
      <c r="F101" s="238"/>
      <c r="G101" s="238"/>
      <c r="H101" s="238"/>
      <c r="I101" s="238"/>
      <c r="J101" s="238"/>
      <c r="K101" s="237"/>
      <c r="L101" s="237"/>
      <c r="M101" s="237"/>
      <c r="N101" s="237"/>
      <c r="O101" s="238"/>
      <c r="P101" s="236"/>
      <c r="Q101" s="52"/>
      <c r="R101" s="239" t="s">
        <v>250</v>
      </c>
      <c r="S101" s="238" t="s">
        <v>250</v>
      </c>
      <c r="T101" s="238" t="s">
        <v>250</v>
      </c>
      <c r="U101" s="238" t="s">
        <v>250</v>
      </c>
      <c r="V101" s="238" t="s">
        <v>250</v>
      </c>
      <c r="W101" s="238" t="s">
        <v>250</v>
      </c>
      <c r="X101" s="237" t="s">
        <v>251</v>
      </c>
      <c r="Y101" s="237" t="s">
        <v>251</v>
      </c>
      <c r="Z101" s="237" t="s">
        <v>251</v>
      </c>
      <c r="AA101" s="237" t="s">
        <v>251</v>
      </c>
      <c r="AB101" s="238" t="s">
        <v>250</v>
      </c>
      <c r="AC101" s="236" t="s">
        <v>250</v>
      </c>
      <c r="AE101" s="49"/>
      <c r="AF101" s="49"/>
      <c r="AG101" s="49"/>
      <c r="AH101" s="49"/>
      <c r="AI101" s="49"/>
      <c r="AJ101" s="49"/>
      <c r="AK101" s="49"/>
      <c r="AL101" s="49"/>
      <c r="AM101" s="49"/>
      <c r="AN101" s="49"/>
      <c r="AO101" s="49"/>
      <c r="AP101" s="49"/>
    </row>
    <row r="102" spans="1:42" ht="13.5" customHeight="1">
      <c r="A102" s="28" t="s">
        <v>22</v>
      </c>
      <c r="B102" s="29">
        <f t="shared" si="4"/>
        <v>3.6666666666666621</v>
      </c>
      <c r="C102" s="30">
        <v>17</v>
      </c>
      <c r="D102" s="6">
        <f t="shared" si="5"/>
        <v>89</v>
      </c>
      <c r="E102" s="239"/>
      <c r="F102" s="238"/>
      <c r="G102" s="238"/>
      <c r="H102" s="238"/>
      <c r="I102" s="238"/>
      <c r="J102" s="238"/>
      <c r="K102" s="237"/>
      <c r="L102" s="237"/>
      <c r="M102" s="237"/>
      <c r="N102" s="237"/>
      <c r="O102" s="238"/>
      <c r="P102" s="236"/>
      <c r="Q102" s="52"/>
      <c r="R102" s="239" t="s">
        <v>250</v>
      </c>
      <c r="S102" s="238" t="s">
        <v>250</v>
      </c>
      <c r="T102" s="238" t="s">
        <v>250</v>
      </c>
      <c r="U102" s="238" t="s">
        <v>250</v>
      </c>
      <c r="V102" s="238" t="s">
        <v>250</v>
      </c>
      <c r="W102" s="238" t="s">
        <v>250</v>
      </c>
      <c r="X102" s="237" t="s">
        <v>251</v>
      </c>
      <c r="Y102" s="237" t="s">
        <v>251</v>
      </c>
      <c r="Z102" s="237" t="s">
        <v>251</v>
      </c>
      <c r="AA102" s="237" t="s">
        <v>251</v>
      </c>
      <c r="AB102" s="238" t="s">
        <v>250</v>
      </c>
      <c r="AC102" s="236" t="s">
        <v>250</v>
      </c>
      <c r="AE102" s="49"/>
      <c r="AF102" s="49"/>
      <c r="AG102" s="49"/>
      <c r="AH102" s="49"/>
      <c r="AI102" s="49"/>
      <c r="AJ102" s="49"/>
      <c r="AK102" s="49"/>
      <c r="AL102" s="49"/>
      <c r="AM102" s="49"/>
      <c r="AN102" s="49"/>
      <c r="AO102" s="49"/>
      <c r="AP102" s="49"/>
    </row>
    <row r="103" spans="1:42" ht="13.5" customHeight="1">
      <c r="A103" s="28" t="s">
        <v>22</v>
      </c>
      <c r="B103" s="29">
        <f t="shared" si="4"/>
        <v>3.7083333333333286</v>
      </c>
      <c r="C103" s="30">
        <v>18</v>
      </c>
      <c r="D103" s="6">
        <f t="shared" si="5"/>
        <v>90</v>
      </c>
      <c r="E103" s="239"/>
      <c r="F103" s="238"/>
      <c r="G103" s="238"/>
      <c r="H103" s="238"/>
      <c r="I103" s="238"/>
      <c r="J103" s="238"/>
      <c r="K103" s="237"/>
      <c r="L103" s="237"/>
      <c r="M103" s="237"/>
      <c r="N103" s="237"/>
      <c r="O103" s="238"/>
      <c r="P103" s="236"/>
      <c r="Q103" s="52"/>
      <c r="R103" s="239" t="s">
        <v>251</v>
      </c>
      <c r="S103" s="238" t="s">
        <v>251</v>
      </c>
      <c r="T103" s="238" t="s">
        <v>251</v>
      </c>
      <c r="U103" s="238" t="s">
        <v>251</v>
      </c>
      <c r="V103" s="238" t="s">
        <v>251</v>
      </c>
      <c r="W103" s="238" t="s">
        <v>251</v>
      </c>
      <c r="X103" s="237" t="s">
        <v>251</v>
      </c>
      <c r="Y103" s="237" t="s">
        <v>251</v>
      </c>
      <c r="Z103" s="237" t="s">
        <v>251</v>
      </c>
      <c r="AA103" s="237" t="s">
        <v>251</v>
      </c>
      <c r="AB103" s="238" t="s">
        <v>250</v>
      </c>
      <c r="AC103" s="236" t="s">
        <v>250</v>
      </c>
      <c r="AE103" s="49"/>
      <c r="AF103" s="49"/>
      <c r="AG103" s="49"/>
      <c r="AH103" s="49"/>
      <c r="AI103" s="49"/>
      <c r="AJ103" s="49"/>
      <c r="AK103" s="49"/>
      <c r="AL103" s="49"/>
      <c r="AM103" s="49"/>
      <c r="AN103" s="49"/>
      <c r="AO103" s="49"/>
      <c r="AP103" s="49"/>
    </row>
    <row r="104" spans="1:42" ht="13.5" customHeight="1">
      <c r="A104" s="28" t="s">
        <v>22</v>
      </c>
      <c r="B104" s="29">
        <f t="shared" si="4"/>
        <v>3.7499999999999951</v>
      </c>
      <c r="C104" s="30">
        <v>19</v>
      </c>
      <c r="D104" s="6">
        <f t="shared" si="5"/>
        <v>91</v>
      </c>
      <c r="E104" s="239"/>
      <c r="F104" s="238"/>
      <c r="G104" s="238"/>
      <c r="H104" s="238"/>
      <c r="I104" s="238"/>
      <c r="J104" s="238"/>
      <c r="K104" s="237"/>
      <c r="L104" s="237"/>
      <c r="M104" s="237"/>
      <c r="N104" s="237"/>
      <c r="O104" s="238"/>
      <c r="P104" s="236"/>
      <c r="Q104" s="52"/>
      <c r="R104" s="239" t="s">
        <v>251</v>
      </c>
      <c r="S104" s="238" t="s">
        <v>251</v>
      </c>
      <c r="T104" s="238" t="s">
        <v>251</v>
      </c>
      <c r="U104" s="238" t="s">
        <v>251</v>
      </c>
      <c r="V104" s="238" t="s">
        <v>251</v>
      </c>
      <c r="W104" s="238" t="s">
        <v>251</v>
      </c>
      <c r="X104" s="237" t="s">
        <v>251</v>
      </c>
      <c r="Y104" s="237" t="s">
        <v>251</v>
      </c>
      <c r="Z104" s="237" t="s">
        <v>251</v>
      </c>
      <c r="AA104" s="237" t="s">
        <v>251</v>
      </c>
      <c r="AB104" s="238" t="s">
        <v>251</v>
      </c>
      <c r="AC104" s="236" t="s">
        <v>251</v>
      </c>
      <c r="AE104" s="49"/>
      <c r="AF104" s="49"/>
      <c r="AG104" s="49"/>
      <c r="AH104" s="49"/>
      <c r="AI104" s="49"/>
      <c r="AJ104" s="49"/>
      <c r="AK104" s="49"/>
      <c r="AL104" s="49"/>
      <c r="AM104" s="49"/>
      <c r="AN104" s="49"/>
      <c r="AO104" s="49"/>
      <c r="AP104" s="49"/>
    </row>
    <row r="105" spans="1:42" ht="13.5" customHeight="1">
      <c r="A105" s="28" t="s">
        <v>22</v>
      </c>
      <c r="B105" s="29">
        <f t="shared" si="4"/>
        <v>3.7916666666666616</v>
      </c>
      <c r="C105" s="30">
        <v>20</v>
      </c>
      <c r="D105" s="6">
        <f t="shared" si="5"/>
        <v>92</v>
      </c>
      <c r="E105" s="239"/>
      <c r="F105" s="238"/>
      <c r="G105" s="238"/>
      <c r="H105" s="238"/>
      <c r="I105" s="238"/>
      <c r="J105" s="238"/>
      <c r="K105" s="237"/>
      <c r="L105" s="237"/>
      <c r="M105" s="237"/>
      <c r="N105" s="237"/>
      <c r="O105" s="238"/>
      <c r="P105" s="236"/>
      <c r="Q105" s="52"/>
      <c r="R105" s="239" t="s">
        <v>251</v>
      </c>
      <c r="S105" s="238" t="s">
        <v>251</v>
      </c>
      <c r="T105" s="238" t="s">
        <v>251</v>
      </c>
      <c r="U105" s="238" t="s">
        <v>251</v>
      </c>
      <c r="V105" s="238" t="s">
        <v>251</v>
      </c>
      <c r="W105" s="238" t="s">
        <v>251</v>
      </c>
      <c r="X105" s="237" t="s">
        <v>251</v>
      </c>
      <c r="Y105" s="237" t="s">
        <v>251</v>
      </c>
      <c r="Z105" s="237" t="s">
        <v>251</v>
      </c>
      <c r="AA105" s="237" t="s">
        <v>251</v>
      </c>
      <c r="AB105" s="238" t="s">
        <v>251</v>
      </c>
      <c r="AC105" s="236" t="s">
        <v>251</v>
      </c>
      <c r="AE105" s="49"/>
      <c r="AF105" s="49"/>
      <c r="AG105" s="49"/>
      <c r="AH105" s="49"/>
      <c r="AI105" s="49"/>
      <c r="AJ105" s="49"/>
      <c r="AK105" s="49"/>
      <c r="AL105" s="49"/>
      <c r="AM105" s="49"/>
      <c r="AN105" s="49"/>
      <c r="AO105" s="49"/>
      <c r="AP105" s="49"/>
    </row>
    <row r="106" spans="1:42" ht="13.5" customHeight="1">
      <c r="A106" s="28" t="s">
        <v>22</v>
      </c>
      <c r="B106" s="29">
        <f t="shared" si="4"/>
        <v>3.8333333333333282</v>
      </c>
      <c r="C106" s="30">
        <v>21</v>
      </c>
      <c r="D106" s="6">
        <f t="shared" si="5"/>
        <v>93</v>
      </c>
      <c r="E106" s="239"/>
      <c r="F106" s="238"/>
      <c r="G106" s="238"/>
      <c r="H106" s="238"/>
      <c r="I106" s="238"/>
      <c r="J106" s="238"/>
      <c r="K106" s="237"/>
      <c r="L106" s="237"/>
      <c r="M106" s="237"/>
      <c r="N106" s="237"/>
      <c r="O106" s="238"/>
      <c r="P106" s="236"/>
      <c r="Q106" s="52"/>
      <c r="R106" s="239" t="s">
        <v>251</v>
      </c>
      <c r="S106" s="238" t="s">
        <v>251</v>
      </c>
      <c r="T106" s="238" t="s">
        <v>251</v>
      </c>
      <c r="U106" s="238" t="s">
        <v>251</v>
      </c>
      <c r="V106" s="238" t="s">
        <v>251</v>
      </c>
      <c r="W106" s="238" t="s">
        <v>251</v>
      </c>
      <c r="X106" s="237" t="s">
        <v>251</v>
      </c>
      <c r="Y106" s="237" t="s">
        <v>251</v>
      </c>
      <c r="Z106" s="237" t="s">
        <v>251</v>
      </c>
      <c r="AA106" s="237" t="s">
        <v>251</v>
      </c>
      <c r="AB106" s="238" t="s">
        <v>251</v>
      </c>
      <c r="AC106" s="236" t="s">
        <v>251</v>
      </c>
      <c r="AE106" s="49"/>
      <c r="AF106" s="49"/>
      <c r="AG106" s="49"/>
      <c r="AH106" s="49"/>
      <c r="AI106" s="49"/>
      <c r="AJ106" s="49"/>
      <c r="AK106" s="49"/>
      <c r="AL106" s="49"/>
      <c r="AM106" s="49"/>
      <c r="AN106" s="49"/>
      <c r="AO106" s="49"/>
      <c r="AP106" s="49"/>
    </row>
    <row r="107" spans="1:42" ht="13.5" customHeight="1">
      <c r="A107" s="28" t="s">
        <v>22</v>
      </c>
      <c r="B107" s="29">
        <f t="shared" si="4"/>
        <v>3.8749999999999947</v>
      </c>
      <c r="C107" s="30">
        <v>22</v>
      </c>
      <c r="D107" s="6">
        <f t="shared" si="5"/>
        <v>94</v>
      </c>
      <c r="E107" s="239"/>
      <c r="F107" s="238"/>
      <c r="G107" s="238"/>
      <c r="H107" s="238"/>
      <c r="I107" s="238"/>
      <c r="J107" s="238"/>
      <c r="K107" s="237"/>
      <c r="L107" s="237"/>
      <c r="M107" s="237"/>
      <c r="N107" s="237"/>
      <c r="O107" s="238"/>
      <c r="P107" s="236"/>
      <c r="Q107" s="52"/>
      <c r="R107" s="239" t="s">
        <v>249</v>
      </c>
      <c r="S107" s="238" t="s">
        <v>249</v>
      </c>
      <c r="T107" s="238" t="s">
        <v>249</v>
      </c>
      <c r="U107" s="238" t="s">
        <v>249</v>
      </c>
      <c r="V107" s="238" t="s">
        <v>249</v>
      </c>
      <c r="W107" s="238" t="s">
        <v>249</v>
      </c>
      <c r="X107" s="237" t="s">
        <v>249</v>
      </c>
      <c r="Y107" s="237" t="s">
        <v>249</v>
      </c>
      <c r="Z107" s="237" t="s">
        <v>249</v>
      </c>
      <c r="AA107" s="237" t="s">
        <v>249</v>
      </c>
      <c r="AB107" s="238" t="s">
        <v>251</v>
      </c>
      <c r="AC107" s="236" t="s">
        <v>251</v>
      </c>
      <c r="AE107" s="49"/>
      <c r="AF107" s="49"/>
      <c r="AG107" s="49"/>
      <c r="AH107" s="49"/>
      <c r="AI107" s="49"/>
      <c r="AJ107" s="49"/>
      <c r="AK107" s="49"/>
      <c r="AL107" s="49"/>
      <c r="AM107" s="49"/>
      <c r="AN107" s="49"/>
      <c r="AO107" s="49"/>
      <c r="AP107" s="49"/>
    </row>
    <row r="108" spans="1:42" ht="13.5" customHeight="1">
      <c r="A108" s="28" t="s">
        <v>22</v>
      </c>
      <c r="B108" s="29">
        <f t="shared" si="4"/>
        <v>3.9166666666666612</v>
      </c>
      <c r="C108" s="30">
        <v>23</v>
      </c>
      <c r="D108" s="6">
        <f t="shared" si="5"/>
        <v>95</v>
      </c>
      <c r="E108" s="239"/>
      <c r="F108" s="238"/>
      <c r="G108" s="238"/>
      <c r="H108" s="238"/>
      <c r="I108" s="238"/>
      <c r="J108" s="238"/>
      <c r="K108" s="237"/>
      <c r="L108" s="237"/>
      <c r="M108" s="237"/>
      <c r="N108" s="237"/>
      <c r="O108" s="238"/>
      <c r="P108" s="236"/>
      <c r="Q108" s="52"/>
      <c r="R108" s="239" t="s">
        <v>249</v>
      </c>
      <c r="S108" s="238" t="s">
        <v>249</v>
      </c>
      <c r="T108" s="238" t="s">
        <v>249</v>
      </c>
      <c r="U108" s="238" t="s">
        <v>249</v>
      </c>
      <c r="V108" s="238" t="s">
        <v>249</v>
      </c>
      <c r="W108" s="238" t="s">
        <v>249</v>
      </c>
      <c r="X108" s="237" t="s">
        <v>249</v>
      </c>
      <c r="Y108" s="237" t="s">
        <v>249</v>
      </c>
      <c r="Z108" s="237" t="s">
        <v>249</v>
      </c>
      <c r="AA108" s="237" t="s">
        <v>249</v>
      </c>
      <c r="AB108" s="238" t="s">
        <v>249</v>
      </c>
      <c r="AC108" s="236" t="s">
        <v>249</v>
      </c>
      <c r="AE108" s="49"/>
      <c r="AF108" s="49"/>
      <c r="AG108" s="49"/>
      <c r="AH108" s="49"/>
      <c r="AI108" s="49"/>
      <c r="AJ108" s="49"/>
      <c r="AK108" s="49"/>
      <c r="AL108" s="49"/>
      <c r="AM108" s="49"/>
      <c r="AN108" s="49"/>
      <c r="AO108" s="49"/>
      <c r="AP108" s="49"/>
    </row>
    <row r="109" spans="1:42" ht="13.5" customHeight="1">
      <c r="A109" s="28" t="s">
        <v>22</v>
      </c>
      <c r="B109" s="29">
        <f t="shared" si="4"/>
        <v>3.9583333333333277</v>
      </c>
      <c r="C109" s="30">
        <v>24</v>
      </c>
      <c r="D109" s="6">
        <f t="shared" si="5"/>
        <v>96</v>
      </c>
      <c r="E109" s="239"/>
      <c r="F109" s="238"/>
      <c r="G109" s="238"/>
      <c r="H109" s="238"/>
      <c r="I109" s="238"/>
      <c r="J109" s="238"/>
      <c r="K109" s="237"/>
      <c r="L109" s="237"/>
      <c r="M109" s="237"/>
      <c r="N109" s="237"/>
      <c r="O109" s="238"/>
      <c r="P109" s="236"/>
      <c r="Q109" s="52"/>
      <c r="R109" s="239" t="s">
        <v>249</v>
      </c>
      <c r="S109" s="238" t="s">
        <v>249</v>
      </c>
      <c r="T109" s="238" t="s">
        <v>249</v>
      </c>
      <c r="U109" s="238" t="s">
        <v>249</v>
      </c>
      <c r="V109" s="238" t="s">
        <v>249</v>
      </c>
      <c r="W109" s="238" t="s">
        <v>249</v>
      </c>
      <c r="X109" s="237" t="s">
        <v>249</v>
      </c>
      <c r="Y109" s="237" t="s">
        <v>249</v>
      </c>
      <c r="Z109" s="237" t="s">
        <v>249</v>
      </c>
      <c r="AA109" s="237" t="s">
        <v>249</v>
      </c>
      <c r="AB109" s="238" t="s">
        <v>249</v>
      </c>
      <c r="AC109" s="236" t="s">
        <v>249</v>
      </c>
      <c r="AE109" s="49"/>
      <c r="AF109" s="49"/>
      <c r="AG109" s="49"/>
      <c r="AH109" s="49"/>
      <c r="AI109" s="49"/>
      <c r="AJ109" s="49"/>
      <c r="AK109" s="49"/>
      <c r="AL109" s="49"/>
      <c r="AM109" s="49"/>
      <c r="AN109" s="49"/>
      <c r="AO109" s="49"/>
      <c r="AP109" s="49"/>
    </row>
    <row r="110" spans="1:42" ht="13.5" customHeight="1">
      <c r="A110" s="28" t="s">
        <v>23</v>
      </c>
      <c r="B110" s="29">
        <f t="shared" si="4"/>
        <v>3.9999999999999942</v>
      </c>
      <c r="C110" s="30">
        <v>1</v>
      </c>
      <c r="D110" s="6">
        <f t="shared" si="5"/>
        <v>97</v>
      </c>
      <c r="E110" s="239"/>
      <c r="F110" s="238"/>
      <c r="G110" s="238"/>
      <c r="H110" s="238"/>
      <c r="I110" s="238"/>
      <c r="J110" s="238"/>
      <c r="K110" s="237"/>
      <c r="L110" s="237"/>
      <c r="M110" s="237"/>
      <c r="N110" s="237"/>
      <c r="O110" s="238"/>
      <c r="P110" s="236"/>
      <c r="Q110" s="52"/>
      <c r="R110" s="239" t="s">
        <v>249</v>
      </c>
      <c r="S110" s="238" t="s">
        <v>249</v>
      </c>
      <c r="T110" s="238" t="s">
        <v>249</v>
      </c>
      <c r="U110" s="238" t="s">
        <v>249</v>
      </c>
      <c r="V110" s="238" t="s">
        <v>249</v>
      </c>
      <c r="W110" s="238" t="s">
        <v>249</v>
      </c>
      <c r="X110" s="237" t="s">
        <v>249</v>
      </c>
      <c r="Y110" s="237" t="s">
        <v>249</v>
      </c>
      <c r="Z110" s="237" t="s">
        <v>249</v>
      </c>
      <c r="AA110" s="237" t="s">
        <v>249</v>
      </c>
      <c r="AB110" s="238" t="s">
        <v>249</v>
      </c>
      <c r="AC110" s="236" t="s">
        <v>249</v>
      </c>
      <c r="AE110" s="49"/>
      <c r="AF110" s="49"/>
      <c r="AG110" s="49"/>
      <c r="AH110" s="49"/>
      <c r="AI110" s="49"/>
      <c r="AJ110" s="49"/>
      <c r="AK110" s="49"/>
      <c r="AL110" s="49"/>
      <c r="AM110" s="49"/>
      <c r="AN110" s="49"/>
      <c r="AO110" s="49"/>
      <c r="AP110" s="49"/>
    </row>
    <row r="111" spans="1:42" ht="13.5" customHeight="1">
      <c r="A111" s="28" t="s">
        <v>23</v>
      </c>
      <c r="B111" s="29">
        <f t="shared" ref="B111:B142" si="6">B110+(1/24)</f>
        <v>4.0416666666666607</v>
      </c>
      <c r="C111" s="30">
        <v>2</v>
      </c>
      <c r="D111" s="6">
        <f t="shared" ref="D111:D142" si="7">D110+1</f>
        <v>98</v>
      </c>
      <c r="E111" s="239"/>
      <c r="F111" s="238"/>
      <c r="G111" s="238"/>
      <c r="H111" s="238"/>
      <c r="I111" s="238"/>
      <c r="J111" s="238"/>
      <c r="K111" s="237"/>
      <c r="L111" s="237"/>
      <c r="M111" s="237"/>
      <c r="N111" s="237"/>
      <c r="O111" s="238"/>
      <c r="P111" s="236"/>
      <c r="Q111" s="52"/>
      <c r="R111" s="239" t="s">
        <v>249</v>
      </c>
      <c r="S111" s="238" t="s">
        <v>249</v>
      </c>
      <c r="T111" s="238" t="s">
        <v>249</v>
      </c>
      <c r="U111" s="238" t="s">
        <v>249</v>
      </c>
      <c r="V111" s="238" t="s">
        <v>249</v>
      </c>
      <c r="W111" s="238" t="s">
        <v>249</v>
      </c>
      <c r="X111" s="237" t="s">
        <v>249</v>
      </c>
      <c r="Y111" s="237" t="s">
        <v>249</v>
      </c>
      <c r="Z111" s="237" t="s">
        <v>249</v>
      </c>
      <c r="AA111" s="237" t="s">
        <v>249</v>
      </c>
      <c r="AB111" s="238" t="s">
        <v>249</v>
      </c>
      <c r="AC111" s="236" t="s">
        <v>249</v>
      </c>
      <c r="AE111" s="49"/>
      <c r="AF111" s="49"/>
      <c r="AG111" s="49"/>
      <c r="AH111" s="49"/>
      <c r="AI111" s="49"/>
      <c r="AJ111" s="49"/>
      <c r="AK111" s="49"/>
      <c r="AL111" s="49"/>
      <c r="AM111" s="49"/>
      <c r="AN111" s="49"/>
      <c r="AO111" s="49"/>
      <c r="AP111" s="49"/>
    </row>
    <row r="112" spans="1:42" ht="13.5" customHeight="1">
      <c r="A112" s="28" t="s">
        <v>23</v>
      </c>
      <c r="B112" s="29">
        <f t="shared" si="6"/>
        <v>4.0833333333333277</v>
      </c>
      <c r="C112" s="30">
        <v>3</v>
      </c>
      <c r="D112" s="6">
        <f t="shared" si="7"/>
        <v>99</v>
      </c>
      <c r="E112" s="239"/>
      <c r="F112" s="238"/>
      <c r="G112" s="238"/>
      <c r="H112" s="238"/>
      <c r="I112" s="238"/>
      <c r="J112" s="238"/>
      <c r="K112" s="237"/>
      <c r="L112" s="237"/>
      <c r="M112" s="237"/>
      <c r="N112" s="237"/>
      <c r="O112" s="238"/>
      <c r="P112" s="236"/>
      <c r="Q112" s="52"/>
      <c r="R112" s="239" t="s">
        <v>249</v>
      </c>
      <c r="S112" s="238" t="s">
        <v>249</v>
      </c>
      <c r="T112" s="238" t="s">
        <v>249</v>
      </c>
      <c r="U112" s="238" t="s">
        <v>249</v>
      </c>
      <c r="V112" s="238" t="s">
        <v>249</v>
      </c>
      <c r="W112" s="238" t="s">
        <v>249</v>
      </c>
      <c r="X112" s="237" t="s">
        <v>249</v>
      </c>
      <c r="Y112" s="237" t="s">
        <v>249</v>
      </c>
      <c r="Z112" s="237" t="s">
        <v>249</v>
      </c>
      <c r="AA112" s="237" t="s">
        <v>249</v>
      </c>
      <c r="AB112" s="238" t="s">
        <v>249</v>
      </c>
      <c r="AC112" s="236" t="s">
        <v>249</v>
      </c>
      <c r="AE112" s="49"/>
      <c r="AF112" s="49"/>
      <c r="AG112" s="49"/>
      <c r="AH112" s="49"/>
      <c r="AI112" s="49"/>
      <c r="AJ112" s="49"/>
      <c r="AK112" s="49"/>
      <c r="AL112" s="49"/>
      <c r="AM112" s="49"/>
      <c r="AN112" s="49"/>
      <c r="AO112" s="49"/>
      <c r="AP112" s="49"/>
    </row>
    <row r="113" spans="1:42" ht="13.5" customHeight="1">
      <c r="A113" s="28" t="s">
        <v>23</v>
      </c>
      <c r="B113" s="29">
        <f t="shared" si="6"/>
        <v>4.1249999999999947</v>
      </c>
      <c r="C113" s="30">
        <v>4</v>
      </c>
      <c r="D113" s="6">
        <f t="shared" si="7"/>
        <v>100</v>
      </c>
      <c r="E113" s="239"/>
      <c r="F113" s="238"/>
      <c r="G113" s="238"/>
      <c r="H113" s="238"/>
      <c r="I113" s="238"/>
      <c r="J113" s="238"/>
      <c r="K113" s="237"/>
      <c r="L113" s="237"/>
      <c r="M113" s="237"/>
      <c r="N113" s="237"/>
      <c r="O113" s="238"/>
      <c r="P113" s="236"/>
      <c r="Q113" s="52"/>
      <c r="R113" s="239" t="s">
        <v>249</v>
      </c>
      <c r="S113" s="238" t="s">
        <v>249</v>
      </c>
      <c r="T113" s="238" t="s">
        <v>249</v>
      </c>
      <c r="U113" s="238" t="s">
        <v>249</v>
      </c>
      <c r="V113" s="238" t="s">
        <v>249</v>
      </c>
      <c r="W113" s="238" t="s">
        <v>249</v>
      </c>
      <c r="X113" s="237" t="s">
        <v>249</v>
      </c>
      <c r="Y113" s="237" t="s">
        <v>249</v>
      </c>
      <c r="Z113" s="237" t="s">
        <v>249</v>
      </c>
      <c r="AA113" s="237" t="s">
        <v>249</v>
      </c>
      <c r="AB113" s="238" t="s">
        <v>249</v>
      </c>
      <c r="AC113" s="236" t="s">
        <v>249</v>
      </c>
      <c r="AE113" s="49"/>
      <c r="AF113" s="49"/>
      <c r="AG113" s="49"/>
      <c r="AH113" s="49"/>
      <c r="AI113" s="49"/>
      <c r="AJ113" s="49"/>
      <c r="AK113" s="49"/>
      <c r="AL113" s="49"/>
      <c r="AM113" s="49"/>
      <c r="AN113" s="49"/>
      <c r="AO113" s="49"/>
      <c r="AP113" s="49"/>
    </row>
    <row r="114" spans="1:42" ht="13.5" customHeight="1">
      <c r="A114" s="28" t="s">
        <v>23</v>
      </c>
      <c r="B114" s="29">
        <f t="shared" si="6"/>
        <v>4.1666666666666616</v>
      </c>
      <c r="C114" s="30">
        <v>5</v>
      </c>
      <c r="D114" s="6">
        <f t="shared" si="7"/>
        <v>101</v>
      </c>
      <c r="E114" s="239"/>
      <c r="F114" s="238"/>
      <c r="G114" s="238"/>
      <c r="H114" s="238"/>
      <c r="I114" s="238"/>
      <c r="J114" s="238"/>
      <c r="K114" s="237"/>
      <c r="L114" s="237"/>
      <c r="M114" s="237"/>
      <c r="N114" s="237"/>
      <c r="O114" s="238"/>
      <c r="P114" s="236"/>
      <c r="Q114" s="52"/>
      <c r="R114" s="239" t="s">
        <v>249</v>
      </c>
      <c r="S114" s="238" t="s">
        <v>249</v>
      </c>
      <c r="T114" s="238" t="s">
        <v>249</v>
      </c>
      <c r="U114" s="238" t="s">
        <v>249</v>
      </c>
      <c r="V114" s="238" t="s">
        <v>249</v>
      </c>
      <c r="W114" s="238" t="s">
        <v>249</v>
      </c>
      <c r="X114" s="237" t="s">
        <v>249</v>
      </c>
      <c r="Y114" s="237" t="s">
        <v>249</v>
      </c>
      <c r="Z114" s="237" t="s">
        <v>249</v>
      </c>
      <c r="AA114" s="237" t="s">
        <v>249</v>
      </c>
      <c r="AB114" s="238" t="s">
        <v>249</v>
      </c>
      <c r="AC114" s="236" t="s">
        <v>249</v>
      </c>
      <c r="AE114" s="49"/>
      <c r="AF114" s="49"/>
      <c r="AG114" s="49"/>
      <c r="AH114" s="49"/>
      <c r="AI114" s="49"/>
      <c r="AJ114" s="49"/>
      <c r="AK114" s="49"/>
      <c r="AL114" s="49"/>
      <c r="AM114" s="49"/>
      <c r="AN114" s="49"/>
      <c r="AO114" s="49"/>
      <c r="AP114" s="49"/>
    </row>
    <row r="115" spans="1:42" ht="13.5" customHeight="1">
      <c r="A115" s="28" t="s">
        <v>23</v>
      </c>
      <c r="B115" s="29">
        <f t="shared" si="6"/>
        <v>4.2083333333333286</v>
      </c>
      <c r="C115" s="30">
        <v>6</v>
      </c>
      <c r="D115" s="6">
        <f t="shared" si="7"/>
        <v>102</v>
      </c>
      <c r="E115" s="239"/>
      <c r="F115" s="238"/>
      <c r="G115" s="238"/>
      <c r="H115" s="238"/>
      <c r="I115" s="238"/>
      <c r="J115" s="238"/>
      <c r="K115" s="237"/>
      <c r="L115" s="237"/>
      <c r="M115" s="237"/>
      <c r="N115" s="237"/>
      <c r="O115" s="238"/>
      <c r="P115" s="236"/>
      <c r="Q115" s="52"/>
      <c r="R115" s="239" t="s">
        <v>249</v>
      </c>
      <c r="S115" s="238" t="s">
        <v>249</v>
      </c>
      <c r="T115" s="238" t="s">
        <v>249</v>
      </c>
      <c r="U115" s="238" t="s">
        <v>249</v>
      </c>
      <c r="V115" s="238" t="s">
        <v>249</v>
      </c>
      <c r="W115" s="238" t="s">
        <v>249</v>
      </c>
      <c r="X115" s="237" t="s">
        <v>249</v>
      </c>
      <c r="Y115" s="237" t="s">
        <v>249</v>
      </c>
      <c r="Z115" s="237" t="s">
        <v>249</v>
      </c>
      <c r="AA115" s="237" t="s">
        <v>249</v>
      </c>
      <c r="AB115" s="238" t="s">
        <v>249</v>
      </c>
      <c r="AC115" s="236" t="s">
        <v>249</v>
      </c>
      <c r="AE115" s="49"/>
      <c r="AF115" s="49"/>
      <c r="AG115" s="49"/>
      <c r="AH115" s="49"/>
      <c r="AI115" s="49"/>
      <c r="AJ115" s="49"/>
      <c r="AK115" s="49"/>
      <c r="AL115" s="49"/>
      <c r="AM115" s="49"/>
      <c r="AN115" s="49"/>
      <c r="AO115" s="49"/>
      <c r="AP115" s="49"/>
    </row>
    <row r="116" spans="1:42" ht="13.5" customHeight="1">
      <c r="A116" s="28" t="s">
        <v>23</v>
      </c>
      <c r="B116" s="29">
        <f t="shared" si="6"/>
        <v>4.2499999999999956</v>
      </c>
      <c r="C116" s="30">
        <v>7</v>
      </c>
      <c r="D116" s="6">
        <f t="shared" si="7"/>
        <v>103</v>
      </c>
      <c r="E116" s="239"/>
      <c r="F116" s="238"/>
      <c r="G116" s="238"/>
      <c r="H116" s="238"/>
      <c r="I116" s="238"/>
      <c r="J116" s="238"/>
      <c r="K116" s="237"/>
      <c r="L116" s="237"/>
      <c r="M116" s="237"/>
      <c r="N116" s="237"/>
      <c r="O116" s="238"/>
      <c r="P116" s="236"/>
      <c r="Q116" s="52"/>
      <c r="R116" s="239" t="s">
        <v>250</v>
      </c>
      <c r="S116" s="238" t="s">
        <v>250</v>
      </c>
      <c r="T116" s="238" t="s">
        <v>250</v>
      </c>
      <c r="U116" s="238" t="s">
        <v>250</v>
      </c>
      <c r="V116" s="238" t="s">
        <v>250</v>
      </c>
      <c r="W116" s="238" t="s">
        <v>250</v>
      </c>
      <c r="X116" s="237" t="s">
        <v>250</v>
      </c>
      <c r="Y116" s="237" t="s">
        <v>250</v>
      </c>
      <c r="Z116" s="237" t="s">
        <v>250</v>
      </c>
      <c r="AA116" s="237" t="s">
        <v>250</v>
      </c>
      <c r="AB116" s="238" t="s">
        <v>250</v>
      </c>
      <c r="AC116" s="236" t="s">
        <v>250</v>
      </c>
      <c r="AE116" s="49"/>
      <c r="AF116" s="49"/>
      <c r="AG116" s="49"/>
      <c r="AH116" s="49"/>
      <c r="AI116" s="49"/>
      <c r="AJ116" s="49"/>
      <c r="AK116" s="49"/>
      <c r="AL116" s="49"/>
      <c r="AM116" s="49"/>
      <c r="AN116" s="49"/>
      <c r="AO116" s="49"/>
      <c r="AP116" s="49"/>
    </row>
    <row r="117" spans="1:42" ht="13.5" customHeight="1">
      <c r="A117" s="28" t="s">
        <v>23</v>
      </c>
      <c r="B117" s="29">
        <f t="shared" si="6"/>
        <v>4.2916666666666625</v>
      </c>
      <c r="C117" s="30">
        <v>8</v>
      </c>
      <c r="D117" s="6">
        <f t="shared" si="7"/>
        <v>104</v>
      </c>
      <c r="E117" s="239"/>
      <c r="F117" s="238"/>
      <c r="G117" s="238"/>
      <c r="H117" s="238"/>
      <c r="I117" s="238"/>
      <c r="J117" s="238"/>
      <c r="K117" s="237"/>
      <c r="L117" s="237"/>
      <c r="M117" s="237"/>
      <c r="N117" s="237"/>
      <c r="O117" s="238"/>
      <c r="P117" s="236"/>
      <c r="Q117" s="52"/>
      <c r="R117" s="239" t="s">
        <v>250</v>
      </c>
      <c r="S117" s="238" t="s">
        <v>250</v>
      </c>
      <c r="T117" s="238" t="s">
        <v>250</v>
      </c>
      <c r="U117" s="238" t="s">
        <v>250</v>
      </c>
      <c r="V117" s="238" t="s">
        <v>250</v>
      </c>
      <c r="W117" s="238" t="s">
        <v>250</v>
      </c>
      <c r="X117" s="237" t="s">
        <v>250</v>
      </c>
      <c r="Y117" s="237" t="s">
        <v>250</v>
      </c>
      <c r="Z117" s="237" t="s">
        <v>250</v>
      </c>
      <c r="AA117" s="237" t="s">
        <v>250</v>
      </c>
      <c r="AB117" s="238" t="s">
        <v>250</v>
      </c>
      <c r="AC117" s="236" t="s">
        <v>250</v>
      </c>
      <c r="AE117" s="49"/>
      <c r="AF117" s="49"/>
      <c r="AG117" s="49"/>
      <c r="AH117" s="49"/>
      <c r="AI117" s="49"/>
      <c r="AJ117" s="49"/>
      <c r="AK117" s="49"/>
      <c r="AL117" s="49"/>
      <c r="AM117" s="49"/>
      <c r="AN117" s="49"/>
      <c r="AO117" s="49"/>
      <c r="AP117" s="49"/>
    </row>
    <row r="118" spans="1:42" ht="13.5" customHeight="1">
      <c r="A118" s="28" t="s">
        <v>23</v>
      </c>
      <c r="B118" s="29">
        <f t="shared" si="6"/>
        <v>4.3333333333333295</v>
      </c>
      <c r="C118" s="30">
        <v>9</v>
      </c>
      <c r="D118" s="6">
        <f t="shared" si="7"/>
        <v>105</v>
      </c>
      <c r="E118" s="239"/>
      <c r="F118" s="238"/>
      <c r="G118" s="238"/>
      <c r="H118" s="238"/>
      <c r="I118" s="238"/>
      <c r="J118" s="238"/>
      <c r="K118" s="237"/>
      <c r="L118" s="237"/>
      <c r="M118" s="237"/>
      <c r="N118" s="237"/>
      <c r="O118" s="238"/>
      <c r="P118" s="236"/>
      <c r="Q118" s="52"/>
      <c r="R118" s="239" t="s">
        <v>250</v>
      </c>
      <c r="S118" s="238" t="s">
        <v>250</v>
      </c>
      <c r="T118" s="238" t="s">
        <v>250</v>
      </c>
      <c r="U118" s="238" t="s">
        <v>250</v>
      </c>
      <c r="V118" s="238" t="s">
        <v>250</v>
      </c>
      <c r="W118" s="238" t="s">
        <v>250</v>
      </c>
      <c r="X118" s="237" t="s">
        <v>250</v>
      </c>
      <c r="Y118" s="237" t="s">
        <v>250</v>
      </c>
      <c r="Z118" s="237" t="s">
        <v>250</v>
      </c>
      <c r="AA118" s="237" t="s">
        <v>250</v>
      </c>
      <c r="AB118" s="238" t="s">
        <v>250</v>
      </c>
      <c r="AC118" s="236" t="s">
        <v>250</v>
      </c>
      <c r="AE118" s="49"/>
      <c r="AF118" s="49"/>
      <c r="AG118" s="49"/>
      <c r="AH118" s="49"/>
      <c r="AI118" s="49"/>
      <c r="AJ118" s="49"/>
      <c r="AK118" s="49"/>
      <c r="AL118" s="49"/>
      <c r="AM118" s="49"/>
      <c r="AN118" s="49"/>
      <c r="AO118" s="49"/>
      <c r="AP118" s="49"/>
    </row>
    <row r="119" spans="1:42" ht="13.5" customHeight="1">
      <c r="A119" s="28" t="s">
        <v>23</v>
      </c>
      <c r="B119" s="29">
        <f t="shared" si="6"/>
        <v>4.3749999999999964</v>
      </c>
      <c r="C119" s="30">
        <v>10</v>
      </c>
      <c r="D119" s="6">
        <f t="shared" si="7"/>
        <v>106</v>
      </c>
      <c r="E119" s="239"/>
      <c r="F119" s="238"/>
      <c r="G119" s="238"/>
      <c r="H119" s="238"/>
      <c r="I119" s="238"/>
      <c r="J119" s="238"/>
      <c r="K119" s="237"/>
      <c r="L119" s="237"/>
      <c r="M119" s="237"/>
      <c r="N119" s="237"/>
      <c r="O119" s="238"/>
      <c r="P119" s="236"/>
      <c r="Q119" s="52"/>
      <c r="R119" s="239" t="s">
        <v>250</v>
      </c>
      <c r="S119" s="238" t="s">
        <v>250</v>
      </c>
      <c r="T119" s="238" t="s">
        <v>250</v>
      </c>
      <c r="U119" s="238" t="s">
        <v>250</v>
      </c>
      <c r="V119" s="238" t="s">
        <v>250</v>
      </c>
      <c r="W119" s="238" t="s">
        <v>250</v>
      </c>
      <c r="X119" s="237" t="s">
        <v>250</v>
      </c>
      <c r="Y119" s="237" t="s">
        <v>250</v>
      </c>
      <c r="Z119" s="237" t="s">
        <v>250</v>
      </c>
      <c r="AA119" s="237" t="s">
        <v>250</v>
      </c>
      <c r="AB119" s="238" t="s">
        <v>250</v>
      </c>
      <c r="AC119" s="236" t="s">
        <v>250</v>
      </c>
      <c r="AE119" s="49"/>
      <c r="AF119" s="49"/>
      <c r="AG119" s="49"/>
      <c r="AH119" s="49"/>
      <c r="AI119" s="49"/>
      <c r="AJ119" s="49"/>
      <c r="AK119" s="49"/>
      <c r="AL119" s="49"/>
      <c r="AM119" s="49"/>
      <c r="AN119" s="49"/>
      <c r="AO119" s="49"/>
      <c r="AP119" s="49"/>
    </row>
    <row r="120" spans="1:42" ht="13.5" customHeight="1">
      <c r="A120" s="28" t="s">
        <v>23</v>
      </c>
      <c r="B120" s="29">
        <f t="shared" si="6"/>
        <v>4.4166666666666634</v>
      </c>
      <c r="C120" s="30">
        <v>11</v>
      </c>
      <c r="D120" s="6">
        <f t="shared" si="7"/>
        <v>107</v>
      </c>
      <c r="E120" s="239"/>
      <c r="F120" s="238"/>
      <c r="G120" s="238"/>
      <c r="H120" s="238"/>
      <c r="I120" s="238"/>
      <c r="J120" s="238"/>
      <c r="K120" s="237"/>
      <c r="L120" s="237"/>
      <c r="M120" s="237"/>
      <c r="N120" s="237"/>
      <c r="O120" s="238"/>
      <c r="P120" s="236"/>
      <c r="Q120" s="52"/>
      <c r="R120" s="239" t="s">
        <v>250</v>
      </c>
      <c r="S120" s="238" t="s">
        <v>250</v>
      </c>
      <c r="T120" s="238" t="s">
        <v>250</v>
      </c>
      <c r="U120" s="238" t="s">
        <v>250</v>
      </c>
      <c r="V120" s="238" t="s">
        <v>250</v>
      </c>
      <c r="W120" s="238" t="s">
        <v>250</v>
      </c>
      <c r="X120" s="237" t="s">
        <v>250</v>
      </c>
      <c r="Y120" s="237" t="s">
        <v>250</v>
      </c>
      <c r="Z120" s="237" t="s">
        <v>250</v>
      </c>
      <c r="AA120" s="237" t="s">
        <v>250</v>
      </c>
      <c r="AB120" s="238" t="s">
        <v>250</v>
      </c>
      <c r="AC120" s="236" t="s">
        <v>250</v>
      </c>
      <c r="AE120" s="49"/>
      <c r="AF120" s="49"/>
      <c r="AG120" s="49"/>
      <c r="AH120" s="49"/>
      <c r="AI120" s="49"/>
      <c r="AJ120" s="49"/>
      <c r="AK120" s="49"/>
      <c r="AL120" s="49"/>
      <c r="AM120" s="49"/>
      <c r="AN120" s="49"/>
      <c r="AO120" s="49"/>
      <c r="AP120" s="49"/>
    </row>
    <row r="121" spans="1:42" ht="13.5" customHeight="1">
      <c r="A121" s="28" t="s">
        <v>23</v>
      </c>
      <c r="B121" s="29">
        <f t="shared" si="6"/>
        <v>4.4583333333333304</v>
      </c>
      <c r="C121" s="30">
        <v>12</v>
      </c>
      <c r="D121" s="6">
        <f t="shared" si="7"/>
        <v>108</v>
      </c>
      <c r="E121" s="239"/>
      <c r="F121" s="238"/>
      <c r="G121" s="238"/>
      <c r="H121" s="238"/>
      <c r="I121" s="238"/>
      <c r="J121" s="238"/>
      <c r="K121" s="237"/>
      <c r="L121" s="237"/>
      <c r="M121" s="237"/>
      <c r="N121" s="237"/>
      <c r="O121" s="238"/>
      <c r="P121" s="236"/>
      <c r="Q121" s="52"/>
      <c r="R121" s="239" t="s">
        <v>250</v>
      </c>
      <c r="S121" s="238" t="s">
        <v>250</v>
      </c>
      <c r="T121" s="238" t="s">
        <v>250</v>
      </c>
      <c r="U121" s="238" t="s">
        <v>250</v>
      </c>
      <c r="V121" s="238" t="s">
        <v>250</v>
      </c>
      <c r="W121" s="238" t="s">
        <v>250</v>
      </c>
      <c r="X121" s="237" t="s">
        <v>250</v>
      </c>
      <c r="Y121" s="237" t="s">
        <v>250</v>
      </c>
      <c r="Z121" s="237" t="s">
        <v>250</v>
      </c>
      <c r="AA121" s="237" t="s">
        <v>250</v>
      </c>
      <c r="AB121" s="238" t="s">
        <v>250</v>
      </c>
      <c r="AC121" s="236" t="s">
        <v>250</v>
      </c>
      <c r="AE121" s="49"/>
      <c r="AF121" s="49"/>
      <c r="AG121" s="49"/>
      <c r="AH121" s="49"/>
      <c r="AI121" s="49"/>
      <c r="AJ121" s="49"/>
      <c r="AK121" s="49"/>
      <c r="AL121" s="49"/>
      <c r="AM121" s="49"/>
      <c r="AN121" s="49"/>
      <c r="AO121" s="49"/>
      <c r="AP121" s="49"/>
    </row>
    <row r="122" spans="1:42" ht="13.5" customHeight="1">
      <c r="A122" s="28" t="s">
        <v>23</v>
      </c>
      <c r="B122" s="29">
        <f t="shared" si="6"/>
        <v>4.4999999999999973</v>
      </c>
      <c r="C122" s="30">
        <v>13</v>
      </c>
      <c r="D122" s="6">
        <f t="shared" si="7"/>
        <v>109</v>
      </c>
      <c r="E122" s="239"/>
      <c r="F122" s="238"/>
      <c r="G122" s="238"/>
      <c r="H122" s="238"/>
      <c r="I122" s="238"/>
      <c r="J122" s="238"/>
      <c r="K122" s="237"/>
      <c r="L122" s="237"/>
      <c r="M122" s="237"/>
      <c r="N122" s="237"/>
      <c r="O122" s="238"/>
      <c r="P122" s="236"/>
      <c r="Q122" s="52"/>
      <c r="R122" s="239" t="s">
        <v>250</v>
      </c>
      <c r="S122" s="238" t="s">
        <v>250</v>
      </c>
      <c r="T122" s="238" t="s">
        <v>250</v>
      </c>
      <c r="U122" s="238" t="s">
        <v>250</v>
      </c>
      <c r="V122" s="238" t="s">
        <v>250</v>
      </c>
      <c r="W122" s="238" t="s">
        <v>250</v>
      </c>
      <c r="X122" s="237" t="s">
        <v>250</v>
      </c>
      <c r="Y122" s="237" t="s">
        <v>250</v>
      </c>
      <c r="Z122" s="237" t="s">
        <v>250</v>
      </c>
      <c r="AA122" s="237" t="s">
        <v>250</v>
      </c>
      <c r="AB122" s="238" t="s">
        <v>250</v>
      </c>
      <c r="AC122" s="236" t="s">
        <v>250</v>
      </c>
      <c r="AE122" s="49"/>
      <c r="AF122" s="49"/>
      <c r="AG122" s="49"/>
      <c r="AH122" s="49"/>
      <c r="AI122" s="49"/>
      <c r="AJ122" s="49"/>
      <c r="AK122" s="49"/>
      <c r="AL122" s="49"/>
      <c r="AM122" s="49"/>
      <c r="AN122" s="49"/>
      <c r="AO122" s="49"/>
      <c r="AP122" s="49"/>
    </row>
    <row r="123" spans="1:42" ht="13.5" customHeight="1">
      <c r="A123" s="28" t="s">
        <v>23</v>
      </c>
      <c r="B123" s="29">
        <f t="shared" si="6"/>
        <v>4.5416666666666643</v>
      </c>
      <c r="C123" s="30">
        <v>14</v>
      </c>
      <c r="D123" s="6">
        <f t="shared" si="7"/>
        <v>110</v>
      </c>
      <c r="E123" s="239"/>
      <c r="F123" s="238"/>
      <c r="G123" s="238"/>
      <c r="H123" s="238"/>
      <c r="I123" s="238"/>
      <c r="J123" s="238"/>
      <c r="K123" s="237"/>
      <c r="L123" s="237"/>
      <c r="M123" s="237"/>
      <c r="N123" s="237"/>
      <c r="O123" s="238"/>
      <c r="P123" s="236"/>
      <c r="Q123" s="52"/>
      <c r="R123" s="239" t="s">
        <v>250</v>
      </c>
      <c r="S123" s="238" t="s">
        <v>250</v>
      </c>
      <c r="T123" s="238" t="s">
        <v>250</v>
      </c>
      <c r="U123" s="238" t="s">
        <v>250</v>
      </c>
      <c r="V123" s="238" t="s">
        <v>250</v>
      </c>
      <c r="W123" s="238" t="s">
        <v>250</v>
      </c>
      <c r="X123" s="237" t="s">
        <v>250</v>
      </c>
      <c r="Y123" s="237" t="s">
        <v>250</v>
      </c>
      <c r="Z123" s="237" t="s">
        <v>250</v>
      </c>
      <c r="AA123" s="237" t="s">
        <v>250</v>
      </c>
      <c r="AB123" s="238" t="s">
        <v>250</v>
      </c>
      <c r="AC123" s="236" t="s">
        <v>250</v>
      </c>
      <c r="AE123" s="49"/>
      <c r="AF123" s="49"/>
      <c r="AG123" s="49"/>
      <c r="AH123" s="49"/>
      <c r="AI123" s="49"/>
      <c r="AJ123" s="49"/>
      <c r="AK123" s="49"/>
      <c r="AL123" s="49"/>
      <c r="AM123" s="49"/>
      <c r="AN123" s="49"/>
      <c r="AO123" s="49"/>
      <c r="AP123" s="49"/>
    </row>
    <row r="124" spans="1:42" ht="13.5" customHeight="1">
      <c r="A124" s="28" t="s">
        <v>23</v>
      </c>
      <c r="B124" s="29">
        <f t="shared" si="6"/>
        <v>4.5833333333333313</v>
      </c>
      <c r="C124" s="30">
        <v>15</v>
      </c>
      <c r="D124" s="6">
        <f t="shared" si="7"/>
        <v>111</v>
      </c>
      <c r="E124" s="239"/>
      <c r="F124" s="238"/>
      <c r="G124" s="238"/>
      <c r="H124" s="238"/>
      <c r="I124" s="238"/>
      <c r="J124" s="238"/>
      <c r="K124" s="237"/>
      <c r="L124" s="237"/>
      <c r="M124" s="237"/>
      <c r="N124" s="237"/>
      <c r="O124" s="238"/>
      <c r="P124" s="236"/>
      <c r="Q124" s="52"/>
      <c r="R124" s="239" t="s">
        <v>250</v>
      </c>
      <c r="S124" s="238" t="s">
        <v>250</v>
      </c>
      <c r="T124" s="238" t="s">
        <v>250</v>
      </c>
      <c r="U124" s="238" t="s">
        <v>250</v>
      </c>
      <c r="V124" s="238" t="s">
        <v>250</v>
      </c>
      <c r="W124" s="238" t="s">
        <v>250</v>
      </c>
      <c r="X124" s="237" t="s">
        <v>251</v>
      </c>
      <c r="Y124" s="237" t="s">
        <v>251</v>
      </c>
      <c r="Z124" s="237" t="s">
        <v>251</v>
      </c>
      <c r="AA124" s="237" t="s">
        <v>251</v>
      </c>
      <c r="AB124" s="238" t="s">
        <v>250</v>
      </c>
      <c r="AC124" s="236" t="s">
        <v>250</v>
      </c>
      <c r="AE124" s="49"/>
      <c r="AF124" s="49"/>
      <c r="AG124" s="49"/>
      <c r="AH124" s="49"/>
      <c r="AI124" s="49"/>
      <c r="AJ124" s="49"/>
      <c r="AK124" s="49"/>
      <c r="AL124" s="49"/>
      <c r="AM124" s="49"/>
      <c r="AN124" s="49"/>
      <c r="AO124" s="49"/>
      <c r="AP124" s="49"/>
    </row>
    <row r="125" spans="1:42" ht="13.5" customHeight="1">
      <c r="A125" s="28" t="s">
        <v>23</v>
      </c>
      <c r="B125" s="29">
        <f t="shared" si="6"/>
        <v>4.6249999999999982</v>
      </c>
      <c r="C125" s="30">
        <v>16</v>
      </c>
      <c r="D125" s="6">
        <f t="shared" si="7"/>
        <v>112</v>
      </c>
      <c r="E125" s="239"/>
      <c r="F125" s="238"/>
      <c r="G125" s="238"/>
      <c r="H125" s="238"/>
      <c r="I125" s="238"/>
      <c r="J125" s="238"/>
      <c r="K125" s="237"/>
      <c r="L125" s="237"/>
      <c r="M125" s="237"/>
      <c r="N125" s="237"/>
      <c r="O125" s="238"/>
      <c r="P125" s="236"/>
      <c r="Q125" s="52"/>
      <c r="R125" s="239" t="s">
        <v>250</v>
      </c>
      <c r="S125" s="238" t="s">
        <v>250</v>
      </c>
      <c r="T125" s="238" t="s">
        <v>250</v>
      </c>
      <c r="U125" s="238" t="s">
        <v>250</v>
      </c>
      <c r="V125" s="238" t="s">
        <v>250</v>
      </c>
      <c r="W125" s="238" t="s">
        <v>250</v>
      </c>
      <c r="X125" s="237" t="s">
        <v>251</v>
      </c>
      <c r="Y125" s="237" t="s">
        <v>251</v>
      </c>
      <c r="Z125" s="237" t="s">
        <v>251</v>
      </c>
      <c r="AA125" s="237" t="s">
        <v>251</v>
      </c>
      <c r="AB125" s="238" t="s">
        <v>250</v>
      </c>
      <c r="AC125" s="236" t="s">
        <v>250</v>
      </c>
      <c r="AE125" s="49"/>
      <c r="AF125" s="49"/>
      <c r="AG125" s="49"/>
      <c r="AH125" s="49"/>
      <c r="AI125" s="49"/>
      <c r="AJ125" s="49"/>
      <c r="AK125" s="49"/>
      <c r="AL125" s="49"/>
      <c r="AM125" s="49"/>
      <c r="AN125" s="49"/>
      <c r="AO125" s="49"/>
      <c r="AP125" s="49"/>
    </row>
    <row r="126" spans="1:42" ht="13.5" customHeight="1">
      <c r="A126" s="28" t="s">
        <v>23</v>
      </c>
      <c r="B126" s="29">
        <f t="shared" si="6"/>
        <v>4.6666666666666652</v>
      </c>
      <c r="C126" s="30">
        <v>17</v>
      </c>
      <c r="D126" s="6">
        <f t="shared" si="7"/>
        <v>113</v>
      </c>
      <c r="E126" s="239"/>
      <c r="F126" s="238"/>
      <c r="G126" s="238"/>
      <c r="H126" s="238"/>
      <c r="I126" s="238"/>
      <c r="J126" s="238"/>
      <c r="K126" s="237"/>
      <c r="L126" s="237"/>
      <c r="M126" s="237"/>
      <c r="N126" s="237"/>
      <c r="O126" s="238"/>
      <c r="P126" s="236"/>
      <c r="Q126" s="52"/>
      <c r="R126" s="239" t="s">
        <v>250</v>
      </c>
      <c r="S126" s="238" t="s">
        <v>250</v>
      </c>
      <c r="T126" s="238" t="s">
        <v>250</v>
      </c>
      <c r="U126" s="238" t="s">
        <v>250</v>
      </c>
      <c r="V126" s="238" t="s">
        <v>250</v>
      </c>
      <c r="W126" s="238" t="s">
        <v>250</v>
      </c>
      <c r="X126" s="237" t="s">
        <v>251</v>
      </c>
      <c r="Y126" s="237" t="s">
        <v>251</v>
      </c>
      <c r="Z126" s="237" t="s">
        <v>251</v>
      </c>
      <c r="AA126" s="237" t="s">
        <v>251</v>
      </c>
      <c r="AB126" s="238" t="s">
        <v>250</v>
      </c>
      <c r="AC126" s="236" t="s">
        <v>250</v>
      </c>
      <c r="AE126" s="49"/>
      <c r="AF126" s="49"/>
      <c r="AG126" s="49"/>
      <c r="AH126" s="49"/>
      <c r="AI126" s="49"/>
      <c r="AJ126" s="49"/>
      <c r="AK126" s="49"/>
      <c r="AL126" s="49"/>
      <c r="AM126" s="49"/>
      <c r="AN126" s="49"/>
      <c r="AO126" s="49"/>
      <c r="AP126" s="49"/>
    </row>
    <row r="127" spans="1:42" ht="13.5" customHeight="1">
      <c r="A127" s="28" t="s">
        <v>23</v>
      </c>
      <c r="B127" s="29">
        <f t="shared" si="6"/>
        <v>4.7083333333333321</v>
      </c>
      <c r="C127" s="30">
        <v>18</v>
      </c>
      <c r="D127" s="6">
        <f t="shared" si="7"/>
        <v>114</v>
      </c>
      <c r="E127" s="239"/>
      <c r="F127" s="238"/>
      <c r="G127" s="238"/>
      <c r="H127" s="238"/>
      <c r="I127" s="238"/>
      <c r="J127" s="238"/>
      <c r="K127" s="237"/>
      <c r="L127" s="237"/>
      <c r="M127" s="237"/>
      <c r="N127" s="237"/>
      <c r="O127" s="238"/>
      <c r="P127" s="236"/>
      <c r="Q127" s="52"/>
      <c r="R127" s="239" t="s">
        <v>251</v>
      </c>
      <c r="S127" s="238" t="s">
        <v>251</v>
      </c>
      <c r="T127" s="238" t="s">
        <v>251</v>
      </c>
      <c r="U127" s="238" t="s">
        <v>251</v>
      </c>
      <c r="V127" s="238" t="s">
        <v>251</v>
      </c>
      <c r="W127" s="238" t="s">
        <v>251</v>
      </c>
      <c r="X127" s="237" t="s">
        <v>251</v>
      </c>
      <c r="Y127" s="237" t="s">
        <v>251</v>
      </c>
      <c r="Z127" s="237" t="s">
        <v>251</v>
      </c>
      <c r="AA127" s="237" t="s">
        <v>251</v>
      </c>
      <c r="AB127" s="238" t="s">
        <v>250</v>
      </c>
      <c r="AC127" s="236" t="s">
        <v>250</v>
      </c>
      <c r="AE127" s="49"/>
      <c r="AF127" s="49"/>
      <c r="AG127" s="49"/>
      <c r="AH127" s="49"/>
      <c r="AI127" s="49"/>
      <c r="AJ127" s="49"/>
      <c r="AK127" s="49"/>
      <c r="AL127" s="49"/>
      <c r="AM127" s="49"/>
      <c r="AN127" s="49"/>
      <c r="AO127" s="49"/>
      <c r="AP127" s="49"/>
    </row>
    <row r="128" spans="1:42" ht="13.5" customHeight="1">
      <c r="A128" s="28" t="s">
        <v>23</v>
      </c>
      <c r="B128" s="29">
        <f t="shared" si="6"/>
        <v>4.7499999999999991</v>
      </c>
      <c r="C128" s="30">
        <v>19</v>
      </c>
      <c r="D128" s="6">
        <f t="shared" si="7"/>
        <v>115</v>
      </c>
      <c r="E128" s="239"/>
      <c r="F128" s="238"/>
      <c r="G128" s="238"/>
      <c r="H128" s="238"/>
      <c r="I128" s="238"/>
      <c r="J128" s="238"/>
      <c r="K128" s="237"/>
      <c r="L128" s="237"/>
      <c r="M128" s="237"/>
      <c r="N128" s="237"/>
      <c r="O128" s="238"/>
      <c r="P128" s="236"/>
      <c r="Q128" s="52"/>
      <c r="R128" s="239" t="s">
        <v>251</v>
      </c>
      <c r="S128" s="238" t="s">
        <v>251</v>
      </c>
      <c r="T128" s="238" t="s">
        <v>251</v>
      </c>
      <c r="U128" s="238" t="s">
        <v>251</v>
      </c>
      <c r="V128" s="238" t="s">
        <v>251</v>
      </c>
      <c r="W128" s="238" t="s">
        <v>251</v>
      </c>
      <c r="X128" s="237" t="s">
        <v>251</v>
      </c>
      <c r="Y128" s="237" t="s">
        <v>251</v>
      </c>
      <c r="Z128" s="237" t="s">
        <v>251</v>
      </c>
      <c r="AA128" s="237" t="s">
        <v>251</v>
      </c>
      <c r="AB128" s="238" t="s">
        <v>251</v>
      </c>
      <c r="AC128" s="236" t="s">
        <v>251</v>
      </c>
      <c r="AE128" s="49"/>
      <c r="AF128" s="49"/>
      <c r="AG128" s="49"/>
      <c r="AH128" s="49"/>
      <c r="AI128" s="49"/>
      <c r="AJ128" s="49"/>
      <c r="AK128" s="49"/>
      <c r="AL128" s="49"/>
      <c r="AM128" s="49"/>
      <c r="AN128" s="49"/>
      <c r="AO128" s="49"/>
      <c r="AP128" s="49"/>
    </row>
    <row r="129" spans="1:42" ht="13.5" customHeight="1">
      <c r="A129" s="28" t="s">
        <v>23</v>
      </c>
      <c r="B129" s="29">
        <f t="shared" si="6"/>
        <v>4.7916666666666661</v>
      </c>
      <c r="C129" s="30">
        <v>20</v>
      </c>
      <c r="D129" s="6">
        <f t="shared" si="7"/>
        <v>116</v>
      </c>
      <c r="E129" s="239"/>
      <c r="F129" s="238"/>
      <c r="G129" s="238"/>
      <c r="H129" s="238"/>
      <c r="I129" s="238"/>
      <c r="J129" s="238"/>
      <c r="K129" s="237"/>
      <c r="L129" s="237"/>
      <c r="M129" s="237"/>
      <c r="N129" s="237"/>
      <c r="O129" s="238"/>
      <c r="P129" s="236"/>
      <c r="Q129" s="52"/>
      <c r="R129" s="239" t="s">
        <v>251</v>
      </c>
      <c r="S129" s="238" t="s">
        <v>251</v>
      </c>
      <c r="T129" s="238" t="s">
        <v>251</v>
      </c>
      <c r="U129" s="238" t="s">
        <v>251</v>
      </c>
      <c r="V129" s="238" t="s">
        <v>251</v>
      </c>
      <c r="W129" s="238" t="s">
        <v>251</v>
      </c>
      <c r="X129" s="237" t="s">
        <v>251</v>
      </c>
      <c r="Y129" s="237" t="s">
        <v>251</v>
      </c>
      <c r="Z129" s="237" t="s">
        <v>251</v>
      </c>
      <c r="AA129" s="237" t="s">
        <v>251</v>
      </c>
      <c r="AB129" s="238" t="s">
        <v>251</v>
      </c>
      <c r="AC129" s="236" t="s">
        <v>251</v>
      </c>
      <c r="AE129" s="49"/>
      <c r="AF129" s="49"/>
      <c r="AG129" s="49"/>
      <c r="AH129" s="49"/>
      <c r="AI129" s="49"/>
      <c r="AJ129" s="49"/>
      <c r="AK129" s="49"/>
      <c r="AL129" s="49"/>
      <c r="AM129" s="49"/>
      <c r="AN129" s="49"/>
      <c r="AO129" s="49"/>
      <c r="AP129" s="49"/>
    </row>
    <row r="130" spans="1:42" ht="13.5" customHeight="1">
      <c r="A130" s="28" t="s">
        <v>23</v>
      </c>
      <c r="B130" s="29">
        <f t="shared" si="6"/>
        <v>4.833333333333333</v>
      </c>
      <c r="C130" s="30">
        <v>21</v>
      </c>
      <c r="D130" s="6">
        <f t="shared" si="7"/>
        <v>117</v>
      </c>
      <c r="E130" s="239"/>
      <c r="F130" s="238"/>
      <c r="G130" s="238"/>
      <c r="H130" s="238"/>
      <c r="I130" s="238"/>
      <c r="J130" s="238"/>
      <c r="K130" s="237"/>
      <c r="L130" s="237"/>
      <c r="M130" s="237"/>
      <c r="N130" s="237"/>
      <c r="O130" s="238"/>
      <c r="P130" s="236"/>
      <c r="Q130" s="52"/>
      <c r="R130" s="239" t="s">
        <v>251</v>
      </c>
      <c r="S130" s="238" t="s">
        <v>251</v>
      </c>
      <c r="T130" s="238" t="s">
        <v>251</v>
      </c>
      <c r="U130" s="238" t="s">
        <v>251</v>
      </c>
      <c r="V130" s="238" t="s">
        <v>251</v>
      </c>
      <c r="W130" s="238" t="s">
        <v>251</v>
      </c>
      <c r="X130" s="237" t="s">
        <v>251</v>
      </c>
      <c r="Y130" s="237" t="s">
        <v>251</v>
      </c>
      <c r="Z130" s="237" t="s">
        <v>251</v>
      </c>
      <c r="AA130" s="237" t="s">
        <v>251</v>
      </c>
      <c r="AB130" s="238" t="s">
        <v>251</v>
      </c>
      <c r="AC130" s="236" t="s">
        <v>251</v>
      </c>
      <c r="AE130" s="49"/>
      <c r="AF130" s="49"/>
      <c r="AG130" s="49"/>
      <c r="AH130" s="49"/>
      <c r="AI130" s="49"/>
      <c r="AJ130" s="49"/>
      <c r="AK130" s="49"/>
      <c r="AL130" s="49"/>
      <c r="AM130" s="49"/>
      <c r="AN130" s="49"/>
      <c r="AO130" s="49"/>
      <c r="AP130" s="49"/>
    </row>
    <row r="131" spans="1:42" ht="13.5" customHeight="1">
      <c r="A131" s="28" t="s">
        <v>23</v>
      </c>
      <c r="B131" s="29">
        <f t="shared" si="6"/>
        <v>4.875</v>
      </c>
      <c r="C131" s="30">
        <v>22</v>
      </c>
      <c r="D131" s="6">
        <f t="shared" si="7"/>
        <v>118</v>
      </c>
      <c r="E131" s="239"/>
      <c r="F131" s="238"/>
      <c r="G131" s="238"/>
      <c r="H131" s="238"/>
      <c r="I131" s="238"/>
      <c r="J131" s="238"/>
      <c r="K131" s="237"/>
      <c r="L131" s="237"/>
      <c r="M131" s="237"/>
      <c r="N131" s="237"/>
      <c r="O131" s="238"/>
      <c r="P131" s="236"/>
      <c r="Q131" s="52"/>
      <c r="R131" s="239" t="s">
        <v>249</v>
      </c>
      <c r="S131" s="238" t="s">
        <v>249</v>
      </c>
      <c r="T131" s="238" t="s">
        <v>249</v>
      </c>
      <c r="U131" s="238" t="s">
        <v>249</v>
      </c>
      <c r="V131" s="238" t="s">
        <v>249</v>
      </c>
      <c r="W131" s="238" t="s">
        <v>249</v>
      </c>
      <c r="X131" s="237" t="s">
        <v>249</v>
      </c>
      <c r="Y131" s="237" t="s">
        <v>249</v>
      </c>
      <c r="Z131" s="237" t="s">
        <v>249</v>
      </c>
      <c r="AA131" s="237" t="s">
        <v>249</v>
      </c>
      <c r="AB131" s="238" t="s">
        <v>251</v>
      </c>
      <c r="AC131" s="236" t="s">
        <v>251</v>
      </c>
      <c r="AE131" s="49"/>
      <c r="AF131" s="49"/>
      <c r="AG131" s="49"/>
      <c r="AH131" s="49"/>
      <c r="AI131" s="49"/>
      <c r="AJ131" s="49"/>
      <c r="AK131" s="49"/>
      <c r="AL131" s="49"/>
      <c r="AM131" s="49"/>
      <c r="AN131" s="49"/>
      <c r="AO131" s="49"/>
      <c r="AP131" s="49"/>
    </row>
    <row r="132" spans="1:42" ht="13.5" customHeight="1">
      <c r="A132" s="28" t="s">
        <v>23</v>
      </c>
      <c r="B132" s="29">
        <f t="shared" si="6"/>
        <v>4.916666666666667</v>
      </c>
      <c r="C132" s="30">
        <v>23</v>
      </c>
      <c r="D132" s="6">
        <f t="shared" si="7"/>
        <v>119</v>
      </c>
      <c r="E132" s="239"/>
      <c r="F132" s="238"/>
      <c r="G132" s="238"/>
      <c r="H132" s="238"/>
      <c r="I132" s="238"/>
      <c r="J132" s="238"/>
      <c r="K132" s="237"/>
      <c r="L132" s="237"/>
      <c r="M132" s="237"/>
      <c r="N132" s="237"/>
      <c r="O132" s="238"/>
      <c r="P132" s="236"/>
      <c r="Q132" s="52"/>
      <c r="R132" s="239" t="s">
        <v>249</v>
      </c>
      <c r="S132" s="238" t="s">
        <v>249</v>
      </c>
      <c r="T132" s="238" t="s">
        <v>249</v>
      </c>
      <c r="U132" s="238" t="s">
        <v>249</v>
      </c>
      <c r="V132" s="238" t="s">
        <v>249</v>
      </c>
      <c r="W132" s="238" t="s">
        <v>249</v>
      </c>
      <c r="X132" s="237" t="s">
        <v>249</v>
      </c>
      <c r="Y132" s="237" t="s">
        <v>249</v>
      </c>
      <c r="Z132" s="237" t="s">
        <v>249</v>
      </c>
      <c r="AA132" s="237" t="s">
        <v>249</v>
      </c>
      <c r="AB132" s="238" t="s">
        <v>249</v>
      </c>
      <c r="AC132" s="236" t="s">
        <v>249</v>
      </c>
      <c r="AE132" s="49"/>
      <c r="AF132" s="49"/>
      <c r="AG132" s="49"/>
      <c r="AH132" s="49"/>
      <c r="AI132" s="49"/>
      <c r="AJ132" s="49"/>
      <c r="AK132" s="49"/>
      <c r="AL132" s="49"/>
      <c r="AM132" s="49"/>
      <c r="AN132" s="49"/>
      <c r="AO132" s="49"/>
      <c r="AP132" s="49"/>
    </row>
    <row r="133" spans="1:42" ht="13.5" customHeight="1">
      <c r="A133" s="28" t="s">
        <v>23</v>
      </c>
      <c r="B133" s="29">
        <f t="shared" si="6"/>
        <v>4.9583333333333339</v>
      </c>
      <c r="C133" s="30">
        <v>24</v>
      </c>
      <c r="D133" s="6">
        <f t="shared" si="7"/>
        <v>120</v>
      </c>
      <c r="E133" s="239"/>
      <c r="F133" s="238"/>
      <c r="G133" s="238"/>
      <c r="H133" s="238"/>
      <c r="I133" s="238"/>
      <c r="J133" s="238"/>
      <c r="K133" s="237"/>
      <c r="L133" s="237"/>
      <c r="M133" s="237"/>
      <c r="N133" s="237"/>
      <c r="O133" s="238"/>
      <c r="P133" s="236"/>
      <c r="Q133" s="52"/>
      <c r="R133" s="239" t="s">
        <v>249</v>
      </c>
      <c r="S133" s="238" t="s">
        <v>249</v>
      </c>
      <c r="T133" s="238" t="s">
        <v>249</v>
      </c>
      <c r="U133" s="238" t="s">
        <v>249</v>
      </c>
      <c r="V133" s="238" t="s">
        <v>249</v>
      </c>
      <c r="W133" s="238" t="s">
        <v>249</v>
      </c>
      <c r="X133" s="237" t="s">
        <v>249</v>
      </c>
      <c r="Y133" s="237" t="s">
        <v>249</v>
      </c>
      <c r="Z133" s="237" t="s">
        <v>249</v>
      </c>
      <c r="AA133" s="237" t="s">
        <v>249</v>
      </c>
      <c r="AB133" s="238" t="s">
        <v>249</v>
      </c>
      <c r="AC133" s="236" t="s">
        <v>249</v>
      </c>
      <c r="AE133" s="49"/>
      <c r="AF133" s="49"/>
      <c r="AG133" s="49"/>
      <c r="AH133" s="49"/>
      <c r="AI133" s="49"/>
      <c r="AJ133" s="49"/>
      <c r="AK133" s="49"/>
      <c r="AL133" s="49"/>
      <c r="AM133" s="49"/>
      <c r="AN133" s="49"/>
      <c r="AO133" s="49"/>
      <c r="AP133" s="49"/>
    </row>
    <row r="134" spans="1:42" ht="13.5" customHeight="1">
      <c r="A134" s="28" t="s">
        <v>24</v>
      </c>
      <c r="B134" s="29">
        <f t="shared" si="6"/>
        <v>5.0000000000000009</v>
      </c>
      <c r="C134" s="30">
        <v>1</v>
      </c>
      <c r="D134" s="6">
        <f t="shared" si="7"/>
        <v>121</v>
      </c>
      <c r="E134" s="239"/>
      <c r="F134" s="238"/>
      <c r="G134" s="238"/>
      <c r="H134" s="238"/>
      <c r="I134" s="238"/>
      <c r="J134" s="238"/>
      <c r="K134" s="237"/>
      <c r="L134" s="237"/>
      <c r="M134" s="237"/>
      <c r="N134" s="237"/>
      <c r="O134" s="238"/>
      <c r="P134" s="236"/>
      <c r="Q134" s="52"/>
      <c r="R134" s="239" t="s">
        <v>252</v>
      </c>
      <c r="S134" s="238" t="s">
        <v>252</v>
      </c>
      <c r="T134" s="238" t="s">
        <v>252</v>
      </c>
      <c r="U134" s="238" t="s">
        <v>252</v>
      </c>
      <c r="V134" s="238" t="s">
        <v>252</v>
      </c>
      <c r="W134" s="238" t="s">
        <v>252</v>
      </c>
      <c r="X134" s="237" t="s">
        <v>252</v>
      </c>
      <c r="Y134" s="237" t="s">
        <v>252</v>
      </c>
      <c r="Z134" s="237" t="s">
        <v>252</v>
      </c>
      <c r="AA134" s="237" t="s">
        <v>252</v>
      </c>
      <c r="AB134" s="238" t="s">
        <v>252</v>
      </c>
      <c r="AC134" s="236" t="s">
        <v>252</v>
      </c>
      <c r="AE134" s="49"/>
      <c r="AF134" s="49"/>
      <c r="AG134" s="49"/>
      <c r="AH134" s="49"/>
      <c r="AI134" s="49"/>
      <c r="AJ134" s="49"/>
      <c r="AK134" s="49"/>
      <c r="AL134" s="49"/>
      <c r="AM134" s="49"/>
      <c r="AN134" s="49"/>
      <c r="AO134" s="49"/>
      <c r="AP134" s="49"/>
    </row>
    <row r="135" spans="1:42" ht="13.5" customHeight="1">
      <c r="A135" s="28" t="s">
        <v>24</v>
      </c>
      <c r="B135" s="29">
        <f t="shared" si="6"/>
        <v>5.0416666666666679</v>
      </c>
      <c r="C135" s="30">
        <v>2</v>
      </c>
      <c r="D135" s="6">
        <f t="shared" si="7"/>
        <v>122</v>
      </c>
      <c r="E135" s="239"/>
      <c r="F135" s="238"/>
      <c r="G135" s="238"/>
      <c r="H135" s="238"/>
      <c r="I135" s="238"/>
      <c r="J135" s="238"/>
      <c r="K135" s="237"/>
      <c r="L135" s="237"/>
      <c r="M135" s="237"/>
      <c r="N135" s="237"/>
      <c r="O135" s="238"/>
      <c r="P135" s="236"/>
      <c r="Q135" s="52"/>
      <c r="R135" s="239" t="s">
        <v>252</v>
      </c>
      <c r="S135" s="238" t="s">
        <v>252</v>
      </c>
      <c r="T135" s="238" t="s">
        <v>252</v>
      </c>
      <c r="U135" s="238" t="s">
        <v>252</v>
      </c>
      <c r="V135" s="238" t="s">
        <v>252</v>
      </c>
      <c r="W135" s="238" t="s">
        <v>252</v>
      </c>
      <c r="X135" s="237" t="s">
        <v>252</v>
      </c>
      <c r="Y135" s="237" t="s">
        <v>252</v>
      </c>
      <c r="Z135" s="237" t="s">
        <v>252</v>
      </c>
      <c r="AA135" s="237" t="s">
        <v>252</v>
      </c>
      <c r="AB135" s="238" t="s">
        <v>252</v>
      </c>
      <c r="AC135" s="236" t="s">
        <v>252</v>
      </c>
      <c r="AE135" s="49"/>
      <c r="AF135" s="49"/>
      <c r="AG135" s="49"/>
      <c r="AH135" s="49"/>
      <c r="AI135" s="49"/>
      <c r="AJ135" s="49"/>
      <c r="AK135" s="49"/>
      <c r="AL135" s="49"/>
      <c r="AM135" s="49"/>
      <c r="AN135" s="49"/>
      <c r="AO135" s="49"/>
      <c r="AP135" s="49"/>
    </row>
    <row r="136" spans="1:42" ht="13.5" customHeight="1">
      <c r="A136" s="28" t="s">
        <v>24</v>
      </c>
      <c r="B136" s="29">
        <f t="shared" si="6"/>
        <v>5.0833333333333348</v>
      </c>
      <c r="C136" s="30">
        <v>3</v>
      </c>
      <c r="D136" s="6">
        <f t="shared" si="7"/>
        <v>123</v>
      </c>
      <c r="E136" s="239"/>
      <c r="F136" s="238"/>
      <c r="G136" s="238"/>
      <c r="H136" s="238"/>
      <c r="I136" s="238"/>
      <c r="J136" s="238"/>
      <c r="K136" s="237"/>
      <c r="L136" s="237"/>
      <c r="M136" s="237"/>
      <c r="N136" s="237"/>
      <c r="O136" s="238"/>
      <c r="P136" s="236"/>
      <c r="Q136" s="52"/>
      <c r="R136" s="239" t="s">
        <v>252</v>
      </c>
      <c r="S136" s="238" t="s">
        <v>252</v>
      </c>
      <c r="T136" s="238" t="s">
        <v>252</v>
      </c>
      <c r="U136" s="238" t="s">
        <v>252</v>
      </c>
      <c r="V136" s="238" t="s">
        <v>252</v>
      </c>
      <c r="W136" s="238" t="s">
        <v>252</v>
      </c>
      <c r="X136" s="237" t="s">
        <v>252</v>
      </c>
      <c r="Y136" s="237" t="s">
        <v>252</v>
      </c>
      <c r="Z136" s="237" t="s">
        <v>252</v>
      </c>
      <c r="AA136" s="237" t="s">
        <v>252</v>
      </c>
      <c r="AB136" s="238" t="s">
        <v>252</v>
      </c>
      <c r="AC136" s="236" t="s">
        <v>252</v>
      </c>
      <c r="AE136" s="49"/>
      <c r="AF136" s="49"/>
      <c r="AG136" s="49"/>
      <c r="AH136" s="49"/>
      <c r="AI136" s="49"/>
      <c r="AJ136" s="49"/>
      <c r="AK136" s="49"/>
      <c r="AL136" s="49"/>
      <c r="AM136" s="49"/>
      <c r="AN136" s="49"/>
      <c r="AO136" s="49"/>
      <c r="AP136" s="49"/>
    </row>
    <row r="137" spans="1:42" ht="13.5" customHeight="1">
      <c r="A137" s="28" t="s">
        <v>24</v>
      </c>
      <c r="B137" s="29">
        <f t="shared" si="6"/>
        <v>5.1250000000000018</v>
      </c>
      <c r="C137" s="30">
        <v>4</v>
      </c>
      <c r="D137" s="6">
        <f t="shared" si="7"/>
        <v>124</v>
      </c>
      <c r="E137" s="239"/>
      <c r="F137" s="238"/>
      <c r="G137" s="238"/>
      <c r="H137" s="238"/>
      <c r="I137" s="238"/>
      <c r="J137" s="238"/>
      <c r="K137" s="237"/>
      <c r="L137" s="237"/>
      <c r="M137" s="237"/>
      <c r="N137" s="237"/>
      <c r="O137" s="238"/>
      <c r="P137" s="236"/>
      <c r="Q137" s="52"/>
      <c r="R137" s="239" t="s">
        <v>252</v>
      </c>
      <c r="S137" s="238" t="s">
        <v>252</v>
      </c>
      <c r="T137" s="238" t="s">
        <v>252</v>
      </c>
      <c r="U137" s="238" t="s">
        <v>252</v>
      </c>
      <c r="V137" s="238" t="s">
        <v>252</v>
      </c>
      <c r="W137" s="238" t="s">
        <v>252</v>
      </c>
      <c r="X137" s="237" t="s">
        <v>252</v>
      </c>
      <c r="Y137" s="237" t="s">
        <v>252</v>
      </c>
      <c r="Z137" s="237" t="s">
        <v>252</v>
      </c>
      <c r="AA137" s="237" t="s">
        <v>252</v>
      </c>
      <c r="AB137" s="238" t="s">
        <v>252</v>
      </c>
      <c r="AC137" s="236" t="s">
        <v>252</v>
      </c>
      <c r="AE137" s="49"/>
      <c r="AF137" s="49"/>
      <c r="AG137" s="49"/>
      <c r="AH137" s="49"/>
      <c r="AI137" s="49"/>
      <c r="AJ137" s="49"/>
      <c r="AK137" s="49"/>
      <c r="AL137" s="49"/>
      <c r="AM137" s="49"/>
      <c r="AN137" s="49"/>
      <c r="AO137" s="49"/>
      <c r="AP137" s="49"/>
    </row>
    <row r="138" spans="1:42" ht="13.5" customHeight="1">
      <c r="A138" s="28" t="s">
        <v>24</v>
      </c>
      <c r="B138" s="29">
        <f t="shared" si="6"/>
        <v>5.1666666666666687</v>
      </c>
      <c r="C138" s="30">
        <v>5</v>
      </c>
      <c r="D138" s="6">
        <f t="shared" si="7"/>
        <v>125</v>
      </c>
      <c r="E138" s="239"/>
      <c r="F138" s="238"/>
      <c r="G138" s="238"/>
      <c r="H138" s="238"/>
      <c r="I138" s="238"/>
      <c r="J138" s="238"/>
      <c r="K138" s="237"/>
      <c r="L138" s="237"/>
      <c r="M138" s="237"/>
      <c r="N138" s="237"/>
      <c r="O138" s="238"/>
      <c r="P138" s="236"/>
      <c r="Q138" s="52"/>
      <c r="R138" s="239" t="s">
        <v>252</v>
      </c>
      <c r="S138" s="238" t="s">
        <v>252</v>
      </c>
      <c r="T138" s="238" t="s">
        <v>252</v>
      </c>
      <c r="U138" s="238" t="s">
        <v>252</v>
      </c>
      <c r="V138" s="238" t="s">
        <v>252</v>
      </c>
      <c r="W138" s="238" t="s">
        <v>252</v>
      </c>
      <c r="X138" s="237" t="s">
        <v>252</v>
      </c>
      <c r="Y138" s="237" t="s">
        <v>252</v>
      </c>
      <c r="Z138" s="237" t="s">
        <v>252</v>
      </c>
      <c r="AA138" s="237" t="s">
        <v>252</v>
      </c>
      <c r="AB138" s="238" t="s">
        <v>252</v>
      </c>
      <c r="AC138" s="236" t="s">
        <v>252</v>
      </c>
      <c r="AE138" s="49"/>
      <c r="AF138" s="49"/>
      <c r="AG138" s="49"/>
      <c r="AH138" s="49"/>
      <c r="AI138" s="49"/>
      <c r="AJ138" s="49"/>
      <c r="AK138" s="49"/>
      <c r="AL138" s="49"/>
      <c r="AM138" s="49"/>
      <c r="AN138" s="49"/>
      <c r="AO138" s="49"/>
      <c r="AP138" s="49"/>
    </row>
    <row r="139" spans="1:42" ht="13.5" customHeight="1">
      <c r="A139" s="28" t="s">
        <v>24</v>
      </c>
      <c r="B139" s="29">
        <f t="shared" si="6"/>
        <v>5.2083333333333357</v>
      </c>
      <c r="C139" s="30">
        <v>6</v>
      </c>
      <c r="D139" s="6">
        <f t="shared" si="7"/>
        <v>126</v>
      </c>
      <c r="E139" s="239"/>
      <c r="F139" s="238"/>
      <c r="G139" s="238"/>
      <c r="H139" s="238"/>
      <c r="I139" s="238"/>
      <c r="J139" s="238"/>
      <c r="K139" s="237"/>
      <c r="L139" s="237"/>
      <c r="M139" s="237"/>
      <c r="N139" s="237"/>
      <c r="O139" s="238"/>
      <c r="P139" s="236"/>
      <c r="Q139" s="52"/>
      <c r="R139" s="239" t="s">
        <v>252</v>
      </c>
      <c r="S139" s="238" t="s">
        <v>252</v>
      </c>
      <c r="T139" s="238" t="s">
        <v>252</v>
      </c>
      <c r="U139" s="238" t="s">
        <v>252</v>
      </c>
      <c r="V139" s="238" t="s">
        <v>252</v>
      </c>
      <c r="W139" s="238" t="s">
        <v>252</v>
      </c>
      <c r="X139" s="237" t="s">
        <v>252</v>
      </c>
      <c r="Y139" s="237" t="s">
        <v>252</v>
      </c>
      <c r="Z139" s="237" t="s">
        <v>252</v>
      </c>
      <c r="AA139" s="237" t="s">
        <v>252</v>
      </c>
      <c r="AB139" s="238" t="s">
        <v>252</v>
      </c>
      <c r="AC139" s="236" t="s">
        <v>252</v>
      </c>
      <c r="AE139" s="49"/>
      <c r="AF139" s="49"/>
      <c r="AG139" s="49"/>
      <c r="AH139" s="49"/>
      <c r="AI139" s="49"/>
      <c r="AJ139" s="49"/>
      <c r="AK139" s="49"/>
      <c r="AL139" s="49"/>
      <c r="AM139" s="49"/>
      <c r="AN139" s="49"/>
      <c r="AO139" s="49"/>
      <c r="AP139" s="49"/>
    </row>
    <row r="140" spans="1:42" ht="13.5" customHeight="1">
      <c r="A140" s="28" t="s">
        <v>24</v>
      </c>
      <c r="B140" s="29">
        <f t="shared" si="6"/>
        <v>5.2500000000000027</v>
      </c>
      <c r="C140" s="30">
        <v>7</v>
      </c>
      <c r="D140" s="6">
        <f t="shared" si="7"/>
        <v>127</v>
      </c>
      <c r="E140" s="239"/>
      <c r="F140" s="238"/>
      <c r="G140" s="238"/>
      <c r="H140" s="238"/>
      <c r="I140" s="238"/>
      <c r="J140" s="238"/>
      <c r="K140" s="237"/>
      <c r="L140" s="237"/>
      <c r="M140" s="237"/>
      <c r="N140" s="237"/>
      <c r="O140" s="238"/>
      <c r="P140" s="236"/>
      <c r="Q140" s="52"/>
      <c r="R140" s="239" t="s">
        <v>252</v>
      </c>
      <c r="S140" s="238" t="s">
        <v>252</v>
      </c>
      <c r="T140" s="238" t="s">
        <v>252</v>
      </c>
      <c r="U140" s="238" t="s">
        <v>252</v>
      </c>
      <c r="V140" s="238" t="s">
        <v>252</v>
      </c>
      <c r="W140" s="238" t="s">
        <v>252</v>
      </c>
      <c r="X140" s="237" t="s">
        <v>252</v>
      </c>
      <c r="Y140" s="237" t="s">
        <v>252</v>
      </c>
      <c r="Z140" s="237" t="s">
        <v>252</v>
      </c>
      <c r="AA140" s="237" t="s">
        <v>252</v>
      </c>
      <c r="AB140" s="238" t="s">
        <v>252</v>
      </c>
      <c r="AC140" s="236" t="s">
        <v>252</v>
      </c>
      <c r="AE140" s="49"/>
      <c r="AF140" s="49"/>
      <c r="AG140" s="49"/>
      <c r="AH140" s="49"/>
      <c r="AI140" s="49"/>
      <c r="AJ140" s="49"/>
      <c r="AK140" s="49"/>
      <c r="AL140" s="49"/>
      <c r="AM140" s="49"/>
      <c r="AN140" s="49"/>
      <c r="AO140" s="49"/>
      <c r="AP140" s="49"/>
    </row>
    <row r="141" spans="1:42" ht="13.5" customHeight="1">
      <c r="A141" s="28" t="s">
        <v>24</v>
      </c>
      <c r="B141" s="29">
        <f t="shared" si="6"/>
        <v>5.2916666666666696</v>
      </c>
      <c r="C141" s="30">
        <v>8</v>
      </c>
      <c r="D141" s="6">
        <f t="shared" si="7"/>
        <v>128</v>
      </c>
      <c r="E141" s="239"/>
      <c r="F141" s="238"/>
      <c r="G141" s="238"/>
      <c r="H141" s="238"/>
      <c r="I141" s="238"/>
      <c r="J141" s="238"/>
      <c r="K141" s="237"/>
      <c r="L141" s="237"/>
      <c r="M141" s="237"/>
      <c r="N141" s="237"/>
      <c r="O141" s="238"/>
      <c r="P141" s="236"/>
      <c r="Q141" s="52"/>
      <c r="R141" s="239" t="s">
        <v>252</v>
      </c>
      <c r="S141" s="238" t="s">
        <v>252</v>
      </c>
      <c r="T141" s="238" t="s">
        <v>252</v>
      </c>
      <c r="U141" s="238" t="s">
        <v>252</v>
      </c>
      <c r="V141" s="238" t="s">
        <v>252</v>
      </c>
      <c r="W141" s="238" t="s">
        <v>252</v>
      </c>
      <c r="X141" s="237" t="s">
        <v>252</v>
      </c>
      <c r="Y141" s="237" t="s">
        <v>252</v>
      </c>
      <c r="Z141" s="237" t="s">
        <v>252</v>
      </c>
      <c r="AA141" s="237" t="s">
        <v>252</v>
      </c>
      <c r="AB141" s="238" t="s">
        <v>252</v>
      </c>
      <c r="AC141" s="236" t="s">
        <v>252</v>
      </c>
      <c r="AE141" s="49"/>
      <c r="AF141" s="49"/>
      <c r="AG141" s="49"/>
      <c r="AH141" s="49"/>
      <c r="AI141" s="49"/>
      <c r="AJ141" s="49"/>
      <c r="AK141" s="49"/>
      <c r="AL141" s="49"/>
      <c r="AM141" s="49"/>
      <c r="AN141" s="49"/>
      <c r="AO141" s="49"/>
      <c r="AP141" s="49"/>
    </row>
    <row r="142" spans="1:42" ht="13.5" customHeight="1">
      <c r="A142" s="28" t="s">
        <v>24</v>
      </c>
      <c r="B142" s="29">
        <f t="shared" si="6"/>
        <v>5.3333333333333366</v>
      </c>
      <c r="C142" s="30">
        <v>9</v>
      </c>
      <c r="D142" s="6">
        <f t="shared" si="7"/>
        <v>129</v>
      </c>
      <c r="E142" s="239"/>
      <c r="F142" s="238"/>
      <c r="G142" s="238"/>
      <c r="H142" s="238"/>
      <c r="I142" s="238"/>
      <c r="J142" s="238"/>
      <c r="K142" s="237"/>
      <c r="L142" s="237"/>
      <c r="M142" s="237"/>
      <c r="N142" s="237"/>
      <c r="O142" s="238"/>
      <c r="P142" s="236"/>
      <c r="Q142" s="52"/>
      <c r="R142" s="239" t="s">
        <v>252</v>
      </c>
      <c r="S142" s="238" t="s">
        <v>252</v>
      </c>
      <c r="T142" s="238" t="s">
        <v>252</v>
      </c>
      <c r="U142" s="238" t="s">
        <v>252</v>
      </c>
      <c r="V142" s="238" t="s">
        <v>252</v>
      </c>
      <c r="W142" s="238" t="s">
        <v>252</v>
      </c>
      <c r="X142" s="237" t="s">
        <v>252</v>
      </c>
      <c r="Y142" s="237" t="s">
        <v>252</v>
      </c>
      <c r="Z142" s="237" t="s">
        <v>252</v>
      </c>
      <c r="AA142" s="237" t="s">
        <v>252</v>
      </c>
      <c r="AB142" s="238" t="s">
        <v>252</v>
      </c>
      <c r="AC142" s="236" t="s">
        <v>252</v>
      </c>
      <c r="AE142" s="49"/>
      <c r="AF142" s="49"/>
      <c r="AG142" s="49"/>
      <c r="AH142" s="49"/>
      <c r="AI142" s="49"/>
      <c r="AJ142" s="49"/>
      <c r="AK142" s="49"/>
      <c r="AL142" s="49"/>
      <c r="AM142" s="49"/>
      <c r="AN142" s="49"/>
      <c r="AO142" s="49"/>
      <c r="AP142" s="49"/>
    </row>
    <row r="143" spans="1:42" ht="13.5" customHeight="1">
      <c r="A143" s="28" t="s">
        <v>24</v>
      </c>
      <c r="B143" s="29">
        <f t="shared" ref="B143:B174" si="8">B142+(1/24)</f>
        <v>5.3750000000000036</v>
      </c>
      <c r="C143" s="30">
        <v>10</v>
      </c>
      <c r="D143" s="6">
        <f t="shared" ref="D143:D174" si="9">D142+1</f>
        <v>130</v>
      </c>
      <c r="E143" s="239"/>
      <c r="F143" s="238"/>
      <c r="G143" s="238"/>
      <c r="H143" s="238"/>
      <c r="I143" s="238"/>
      <c r="J143" s="238"/>
      <c r="K143" s="237"/>
      <c r="L143" s="237"/>
      <c r="M143" s="237"/>
      <c r="N143" s="237"/>
      <c r="O143" s="238"/>
      <c r="P143" s="236"/>
      <c r="Q143" s="52"/>
      <c r="R143" s="239" t="s">
        <v>252</v>
      </c>
      <c r="S143" s="238" t="s">
        <v>252</v>
      </c>
      <c r="T143" s="238" t="s">
        <v>252</v>
      </c>
      <c r="U143" s="238" t="s">
        <v>252</v>
      </c>
      <c r="V143" s="238" t="s">
        <v>252</v>
      </c>
      <c r="W143" s="238" t="s">
        <v>252</v>
      </c>
      <c r="X143" s="237" t="s">
        <v>252</v>
      </c>
      <c r="Y143" s="237" t="s">
        <v>252</v>
      </c>
      <c r="Z143" s="237" t="s">
        <v>252</v>
      </c>
      <c r="AA143" s="237" t="s">
        <v>252</v>
      </c>
      <c r="AB143" s="238" t="s">
        <v>252</v>
      </c>
      <c r="AC143" s="236" t="s">
        <v>252</v>
      </c>
      <c r="AE143" s="49"/>
      <c r="AF143" s="49"/>
      <c r="AG143" s="49"/>
      <c r="AH143" s="49"/>
      <c r="AI143" s="49"/>
      <c r="AJ143" s="49"/>
      <c r="AK143" s="49"/>
      <c r="AL143" s="49"/>
      <c r="AM143" s="49"/>
      <c r="AN143" s="49"/>
      <c r="AO143" s="49"/>
      <c r="AP143" s="49"/>
    </row>
    <row r="144" spans="1:42" ht="13.5" customHeight="1">
      <c r="A144" s="28" t="s">
        <v>24</v>
      </c>
      <c r="B144" s="29">
        <f t="shared" si="8"/>
        <v>5.4166666666666705</v>
      </c>
      <c r="C144" s="30">
        <v>11</v>
      </c>
      <c r="D144" s="6">
        <f t="shared" si="9"/>
        <v>131</v>
      </c>
      <c r="E144" s="239"/>
      <c r="F144" s="238"/>
      <c r="G144" s="238"/>
      <c r="H144" s="238"/>
      <c r="I144" s="238"/>
      <c r="J144" s="238"/>
      <c r="K144" s="237"/>
      <c r="L144" s="237"/>
      <c r="M144" s="237"/>
      <c r="N144" s="237"/>
      <c r="O144" s="238"/>
      <c r="P144" s="236"/>
      <c r="Q144" s="52"/>
      <c r="R144" s="239" t="s">
        <v>252</v>
      </c>
      <c r="S144" s="238" t="s">
        <v>252</v>
      </c>
      <c r="T144" s="238" t="s">
        <v>252</v>
      </c>
      <c r="U144" s="238" t="s">
        <v>252</v>
      </c>
      <c r="V144" s="238" t="s">
        <v>252</v>
      </c>
      <c r="W144" s="238" t="s">
        <v>252</v>
      </c>
      <c r="X144" s="237" t="s">
        <v>252</v>
      </c>
      <c r="Y144" s="237" t="s">
        <v>252</v>
      </c>
      <c r="Z144" s="237" t="s">
        <v>252</v>
      </c>
      <c r="AA144" s="237" t="s">
        <v>252</v>
      </c>
      <c r="AB144" s="238" t="s">
        <v>252</v>
      </c>
      <c r="AC144" s="236" t="s">
        <v>252</v>
      </c>
      <c r="AE144" s="49"/>
      <c r="AF144" s="49"/>
      <c r="AG144" s="49"/>
      <c r="AH144" s="49"/>
      <c r="AI144" s="49"/>
      <c r="AJ144" s="49"/>
      <c r="AK144" s="49"/>
      <c r="AL144" s="49"/>
      <c r="AM144" s="49"/>
      <c r="AN144" s="49"/>
      <c r="AO144" s="49"/>
      <c r="AP144" s="49"/>
    </row>
    <row r="145" spans="1:42" ht="13.5" customHeight="1">
      <c r="A145" s="28" t="s">
        <v>24</v>
      </c>
      <c r="B145" s="29">
        <f t="shared" si="8"/>
        <v>5.4583333333333375</v>
      </c>
      <c r="C145" s="30">
        <v>12</v>
      </c>
      <c r="D145" s="6">
        <f t="shared" si="9"/>
        <v>132</v>
      </c>
      <c r="E145" s="239"/>
      <c r="F145" s="238"/>
      <c r="G145" s="238"/>
      <c r="H145" s="238"/>
      <c r="I145" s="238"/>
      <c r="J145" s="238"/>
      <c r="K145" s="237"/>
      <c r="L145" s="237"/>
      <c r="M145" s="237"/>
      <c r="N145" s="237"/>
      <c r="O145" s="238"/>
      <c r="P145" s="236"/>
      <c r="Q145" s="52"/>
      <c r="R145" s="239" t="s">
        <v>252</v>
      </c>
      <c r="S145" s="238" t="s">
        <v>252</v>
      </c>
      <c r="T145" s="238" t="s">
        <v>252</v>
      </c>
      <c r="U145" s="238" t="s">
        <v>252</v>
      </c>
      <c r="V145" s="238" t="s">
        <v>252</v>
      </c>
      <c r="W145" s="238" t="s">
        <v>252</v>
      </c>
      <c r="X145" s="237" t="s">
        <v>252</v>
      </c>
      <c r="Y145" s="237" t="s">
        <v>252</v>
      </c>
      <c r="Z145" s="237" t="s">
        <v>252</v>
      </c>
      <c r="AA145" s="237" t="s">
        <v>252</v>
      </c>
      <c r="AB145" s="238" t="s">
        <v>252</v>
      </c>
      <c r="AC145" s="236" t="s">
        <v>252</v>
      </c>
      <c r="AE145" s="49"/>
      <c r="AF145" s="49"/>
      <c r="AG145" s="49"/>
      <c r="AH145" s="49"/>
      <c r="AI145" s="49"/>
      <c r="AJ145" s="49"/>
      <c r="AK145" s="49"/>
      <c r="AL145" s="49"/>
      <c r="AM145" s="49"/>
      <c r="AN145" s="49"/>
      <c r="AO145" s="49"/>
      <c r="AP145" s="49"/>
    </row>
    <row r="146" spans="1:42" ht="13.5" customHeight="1">
      <c r="A146" s="28" t="s">
        <v>24</v>
      </c>
      <c r="B146" s="29">
        <f t="shared" si="8"/>
        <v>5.5000000000000044</v>
      </c>
      <c r="C146" s="30">
        <v>13</v>
      </c>
      <c r="D146" s="6">
        <f t="shared" si="9"/>
        <v>133</v>
      </c>
      <c r="E146" s="239"/>
      <c r="F146" s="238"/>
      <c r="G146" s="238"/>
      <c r="H146" s="238"/>
      <c r="I146" s="238"/>
      <c r="J146" s="238"/>
      <c r="K146" s="237"/>
      <c r="L146" s="237"/>
      <c r="M146" s="237"/>
      <c r="N146" s="237"/>
      <c r="O146" s="238"/>
      <c r="P146" s="236"/>
      <c r="Q146" s="52"/>
      <c r="R146" s="239" t="s">
        <v>252</v>
      </c>
      <c r="S146" s="238" t="s">
        <v>252</v>
      </c>
      <c r="T146" s="238" t="s">
        <v>252</v>
      </c>
      <c r="U146" s="238" t="s">
        <v>252</v>
      </c>
      <c r="V146" s="238" t="s">
        <v>252</v>
      </c>
      <c r="W146" s="238" t="s">
        <v>252</v>
      </c>
      <c r="X146" s="237" t="s">
        <v>252</v>
      </c>
      <c r="Y146" s="237" t="s">
        <v>252</v>
      </c>
      <c r="Z146" s="237" t="s">
        <v>252</v>
      </c>
      <c r="AA146" s="237" t="s">
        <v>252</v>
      </c>
      <c r="AB146" s="238" t="s">
        <v>252</v>
      </c>
      <c r="AC146" s="236" t="s">
        <v>252</v>
      </c>
      <c r="AE146" s="49"/>
      <c r="AF146" s="49"/>
      <c r="AG146" s="49"/>
      <c r="AH146" s="49"/>
      <c r="AI146" s="49"/>
      <c r="AJ146" s="49"/>
      <c r="AK146" s="49"/>
      <c r="AL146" s="49"/>
      <c r="AM146" s="49"/>
      <c r="AN146" s="49"/>
      <c r="AO146" s="49"/>
      <c r="AP146" s="49"/>
    </row>
    <row r="147" spans="1:42" ht="13.5" customHeight="1">
      <c r="A147" s="28" t="s">
        <v>24</v>
      </c>
      <c r="B147" s="29">
        <f t="shared" si="8"/>
        <v>5.5416666666666714</v>
      </c>
      <c r="C147" s="30">
        <v>14</v>
      </c>
      <c r="D147" s="6">
        <f t="shared" si="9"/>
        <v>134</v>
      </c>
      <c r="E147" s="239"/>
      <c r="F147" s="238"/>
      <c r="G147" s="238"/>
      <c r="H147" s="238"/>
      <c r="I147" s="238"/>
      <c r="J147" s="238"/>
      <c r="K147" s="237"/>
      <c r="L147" s="237"/>
      <c r="M147" s="237"/>
      <c r="N147" s="237"/>
      <c r="O147" s="238"/>
      <c r="P147" s="236"/>
      <c r="Q147" s="52"/>
      <c r="R147" s="239" t="s">
        <v>252</v>
      </c>
      <c r="S147" s="238" t="s">
        <v>252</v>
      </c>
      <c r="T147" s="238" t="s">
        <v>252</v>
      </c>
      <c r="U147" s="238" t="s">
        <v>252</v>
      </c>
      <c r="V147" s="238" t="s">
        <v>252</v>
      </c>
      <c r="W147" s="238" t="s">
        <v>252</v>
      </c>
      <c r="X147" s="237" t="s">
        <v>252</v>
      </c>
      <c r="Y147" s="237" t="s">
        <v>252</v>
      </c>
      <c r="Z147" s="237" t="s">
        <v>252</v>
      </c>
      <c r="AA147" s="237" t="s">
        <v>252</v>
      </c>
      <c r="AB147" s="238" t="s">
        <v>252</v>
      </c>
      <c r="AC147" s="236" t="s">
        <v>252</v>
      </c>
      <c r="AE147" s="49"/>
      <c r="AF147" s="49"/>
      <c r="AG147" s="49"/>
      <c r="AH147" s="49"/>
      <c r="AI147" s="49"/>
      <c r="AJ147" s="49"/>
      <c r="AK147" s="49"/>
      <c r="AL147" s="49"/>
      <c r="AM147" s="49"/>
      <c r="AN147" s="49"/>
      <c r="AO147" s="49"/>
      <c r="AP147" s="49"/>
    </row>
    <row r="148" spans="1:42" ht="13.5" customHeight="1">
      <c r="A148" s="28" t="s">
        <v>24</v>
      </c>
      <c r="B148" s="29">
        <f t="shared" si="8"/>
        <v>5.5833333333333384</v>
      </c>
      <c r="C148" s="30">
        <v>15</v>
      </c>
      <c r="D148" s="6">
        <f t="shared" si="9"/>
        <v>135</v>
      </c>
      <c r="E148" s="239"/>
      <c r="F148" s="238"/>
      <c r="G148" s="238"/>
      <c r="H148" s="238"/>
      <c r="I148" s="238"/>
      <c r="J148" s="238"/>
      <c r="K148" s="237"/>
      <c r="L148" s="237"/>
      <c r="M148" s="237"/>
      <c r="N148" s="237"/>
      <c r="O148" s="238"/>
      <c r="P148" s="236"/>
      <c r="Q148" s="52"/>
      <c r="R148" s="239" t="s">
        <v>252</v>
      </c>
      <c r="S148" s="238" t="s">
        <v>252</v>
      </c>
      <c r="T148" s="238" t="s">
        <v>252</v>
      </c>
      <c r="U148" s="238" t="s">
        <v>252</v>
      </c>
      <c r="V148" s="238" t="s">
        <v>252</v>
      </c>
      <c r="W148" s="238" t="s">
        <v>252</v>
      </c>
      <c r="X148" s="237" t="s">
        <v>252</v>
      </c>
      <c r="Y148" s="237" t="s">
        <v>252</v>
      </c>
      <c r="Z148" s="237" t="s">
        <v>252</v>
      </c>
      <c r="AA148" s="237" t="s">
        <v>252</v>
      </c>
      <c r="AB148" s="238" t="s">
        <v>252</v>
      </c>
      <c r="AC148" s="236" t="s">
        <v>252</v>
      </c>
      <c r="AE148" s="49"/>
      <c r="AF148" s="49"/>
      <c r="AG148" s="49"/>
      <c r="AH148" s="49"/>
      <c r="AI148" s="49"/>
      <c r="AJ148" s="49"/>
      <c r="AK148" s="49"/>
      <c r="AL148" s="49"/>
      <c r="AM148" s="49"/>
      <c r="AN148" s="49"/>
      <c r="AO148" s="49"/>
      <c r="AP148" s="49"/>
    </row>
    <row r="149" spans="1:42" ht="13.5" customHeight="1">
      <c r="A149" s="28" t="s">
        <v>24</v>
      </c>
      <c r="B149" s="29">
        <f t="shared" si="8"/>
        <v>5.6250000000000053</v>
      </c>
      <c r="C149" s="30">
        <v>16</v>
      </c>
      <c r="D149" s="6">
        <f t="shared" si="9"/>
        <v>136</v>
      </c>
      <c r="E149" s="239"/>
      <c r="F149" s="238"/>
      <c r="G149" s="238"/>
      <c r="H149" s="238"/>
      <c r="I149" s="238"/>
      <c r="J149" s="238"/>
      <c r="K149" s="237"/>
      <c r="L149" s="237"/>
      <c r="M149" s="237"/>
      <c r="N149" s="237"/>
      <c r="O149" s="238"/>
      <c r="P149" s="236"/>
      <c r="Q149" s="52"/>
      <c r="R149" s="239" t="s">
        <v>252</v>
      </c>
      <c r="S149" s="238" t="s">
        <v>252</v>
      </c>
      <c r="T149" s="238" t="s">
        <v>252</v>
      </c>
      <c r="U149" s="238" t="s">
        <v>252</v>
      </c>
      <c r="V149" s="238" t="s">
        <v>252</v>
      </c>
      <c r="W149" s="238" t="s">
        <v>252</v>
      </c>
      <c r="X149" s="237" t="s">
        <v>252</v>
      </c>
      <c r="Y149" s="237" t="s">
        <v>252</v>
      </c>
      <c r="Z149" s="237" t="s">
        <v>252</v>
      </c>
      <c r="AA149" s="237" t="s">
        <v>252</v>
      </c>
      <c r="AB149" s="238" t="s">
        <v>252</v>
      </c>
      <c r="AC149" s="236" t="s">
        <v>252</v>
      </c>
      <c r="AE149" s="49"/>
      <c r="AF149" s="49"/>
      <c r="AG149" s="49"/>
      <c r="AH149" s="49"/>
      <c r="AI149" s="49"/>
      <c r="AJ149" s="49"/>
      <c r="AK149" s="49"/>
      <c r="AL149" s="49"/>
      <c r="AM149" s="49"/>
      <c r="AN149" s="49"/>
      <c r="AO149" s="49"/>
      <c r="AP149" s="49"/>
    </row>
    <row r="150" spans="1:42" ht="13.5" customHeight="1">
      <c r="A150" s="28" t="s">
        <v>24</v>
      </c>
      <c r="B150" s="29">
        <f t="shared" si="8"/>
        <v>5.6666666666666723</v>
      </c>
      <c r="C150" s="30">
        <v>17</v>
      </c>
      <c r="D150" s="6">
        <f t="shared" si="9"/>
        <v>137</v>
      </c>
      <c r="E150" s="239"/>
      <c r="F150" s="238"/>
      <c r="G150" s="238"/>
      <c r="H150" s="238"/>
      <c r="I150" s="238"/>
      <c r="J150" s="238"/>
      <c r="K150" s="237"/>
      <c r="L150" s="237"/>
      <c r="M150" s="237"/>
      <c r="N150" s="237"/>
      <c r="O150" s="238"/>
      <c r="P150" s="236"/>
      <c r="Q150" s="52"/>
      <c r="R150" s="239" t="s">
        <v>252</v>
      </c>
      <c r="S150" s="238" t="s">
        <v>252</v>
      </c>
      <c r="T150" s="238" t="s">
        <v>252</v>
      </c>
      <c r="U150" s="238" t="s">
        <v>252</v>
      </c>
      <c r="V150" s="238" t="s">
        <v>252</v>
      </c>
      <c r="W150" s="238" t="s">
        <v>252</v>
      </c>
      <c r="X150" s="237" t="s">
        <v>252</v>
      </c>
      <c r="Y150" s="237" t="s">
        <v>252</v>
      </c>
      <c r="Z150" s="237" t="s">
        <v>252</v>
      </c>
      <c r="AA150" s="237" t="s">
        <v>252</v>
      </c>
      <c r="AB150" s="238" t="s">
        <v>252</v>
      </c>
      <c r="AC150" s="236" t="s">
        <v>252</v>
      </c>
      <c r="AE150" s="49"/>
      <c r="AF150" s="49"/>
      <c r="AG150" s="49"/>
      <c r="AH150" s="49"/>
      <c r="AI150" s="49"/>
      <c r="AJ150" s="49"/>
      <c r="AK150" s="49"/>
      <c r="AL150" s="49"/>
      <c r="AM150" s="49"/>
      <c r="AN150" s="49"/>
      <c r="AO150" s="49"/>
      <c r="AP150" s="49"/>
    </row>
    <row r="151" spans="1:42" ht="13.5" customHeight="1">
      <c r="A151" s="28" t="s">
        <v>24</v>
      </c>
      <c r="B151" s="29">
        <f t="shared" si="8"/>
        <v>5.7083333333333393</v>
      </c>
      <c r="C151" s="30">
        <v>18</v>
      </c>
      <c r="D151" s="6">
        <f t="shared" si="9"/>
        <v>138</v>
      </c>
      <c r="E151" s="239"/>
      <c r="F151" s="238"/>
      <c r="G151" s="238"/>
      <c r="H151" s="238"/>
      <c r="I151" s="238"/>
      <c r="J151" s="238"/>
      <c r="K151" s="237"/>
      <c r="L151" s="237"/>
      <c r="M151" s="237"/>
      <c r="N151" s="237"/>
      <c r="O151" s="238"/>
      <c r="P151" s="236"/>
      <c r="Q151" s="52"/>
      <c r="R151" s="239" t="s">
        <v>252</v>
      </c>
      <c r="S151" s="238" t="s">
        <v>252</v>
      </c>
      <c r="T151" s="238" t="s">
        <v>252</v>
      </c>
      <c r="U151" s="238" t="s">
        <v>252</v>
      </c>
      <c r="V151" s="238" t="s">
        <v>252</v>
      </c>
      <c r="W151" s="238" t="s">
        <v>252</v>
      </c>
      <c r="X151" s="237" t="s">
        <v>252</v>
      </c>
      <c r="Y151" s="237" t="s">
        <v>252</v>
      </c>
      <c r="Z151" s="237" t="s">
        <v>252</v>
      </c>
      <c r="AA151" s="237" t="s">
        <v>252</v>
      </c>
      <c r="AB151" s="238" t="s">
        <v>252</v>
      </c>
      <c r="AC151" s="236" t="s">
        <v>252</v>
      </c>
      <c r="AE151" s="49"/>
      <c r="AF151" s="49"/>
      <c r="AG151" s="49"/>
      <c r="AH151" s="49"/>
      <c r="AI151" s="49"/>
      <c r="AJ151" s="49"/>
      <c r="AK151" s="49"/>
      <c r="AL151" s="49"/>
      <c r="AM151" s="49"/>
      <c r="AN151" s="49"/>
      <c r="AO151" s="49"/>
      <c r="AP151" s="49"/>
    </row>
    <row r="152" spans="1:42" ht="13.5" customHeight="1">
      <c r="A152" s="28" t="s">
        <v>24</v>
      </c>
      <c r="B152" s="29">
        <f t="shared" si="8"/>
        <v>5.7500000000000062</v>
      </c>
      <c r="C152" s="30">
        <v>19</v>
      </c>
      <c r="D152" s="6">
        <f t="shared" si="9"/>
        <v>139</v>
      </c>
      <c r="E152" s="239"/>
      <c r="F152" s="238"/>
      <c r="G152" s="238"/>
      <c r="H152" s="238"/>
      <c r="I152" s="238"/>
      <c r="J152" s="238"/>
      <c r="K152" s="237"/>
      <c r="L152" s="237"/>
      <c r="M152" s="237"/>
      <c r="N152" s="237"/>
      <c r="O152" s="238"/>
      <c r="P152" s="236"/>
      <c r="Q152" s="52"/>
      <c r="R152" s="239" t="s">
        <v>252</v>
      </c>
      <c r="S152" s="238" t="s">
        <v>252</v>
      </c>
      <c r="T152" s="238" t="s">
        <v>252</v>
      </c>
      <c r="U152" s="238" t="s">
        <v>252</v>
      </c>
      <c r="V152" s="238" t="s">
        <v>252</v>
      </c>
      <c r="W152" s="238" t="s">
        <v>252</v>
      </c>
      <c r="X152" s="237" t="s">
        <v>252</v>
      </c>
      <c r="Y152" s="237" t="s">
        <v>252</v>
      </c>
      <c r="Z152" s="237" t="s">
        <v>252</v>
      </c>
      <c r="AA152" s="237" t="s">
        <v>252</v>
      </c>
      <c r="AB152" s="238" t="s">
        <v>252</v>
      </c>
      <c r="AC152" s="236" t="s">
        <v>252</v>
      </c>
      <c r="AE152" s="49"/>
      <c r="AF152" s="49"/>
      <c r="AG152" s="49"/>
      <c r="AH152" s="49"/>
      <c r="AI152" s="49"/>
      <c r="AJ152" s="49"/>
      <c r="AK152" s="49"/>
      <c r="AL152" s="49"/>
      <c r="AM152" s="49"/>
      <c r="AN152" s="49"/>
      <c r="AO152" s="49"/>
      <c r="AP152" s="49"/>
    </row>
    <row r="153" spans="1:42" ht="13.5" customHeight="1">
      <c r="A153" s="28" t="s">
        <v>24</v>
      </c>
      <c r="B153" s="29">
        <f t="shared" si="8"/>
        <v>5.7916666666666732</v>
      </c>
      <c r="C153" s="30">
        <v>20</v>
      </c>
      <c r="D153" s="6">
        <f t="shared" si="9"/>
        <v>140</v>
      </c>
      <c r="E153" s="239"/>
      <c r="F153" s="238"/>
      <c r="G153" s="238"/>
      <c r="H153" s="238"/>
      <c r="I153" s="238"/>
      <c r="J153" s="238"/>
      <c r="K153" s="237"/>
      <c r="L153" s="237"/>
      <c r="M153" s="237"/>
      <c r="N153" s="237"/>
      <c r="O153" s="238"/>
      <c r="P153" s="236"/>
      <c r="Q153" s="52"/>
      <c r="R153" s="239" t="s">
        <v>252</v>
      </c>
      <c r="S153" s="238" t="s">
        <v>252</v>
      </c>
      <c r="T153" s="238" t="s">
        <v>252</v>
      </c>
      <c r="U153" s="238" t="s">
        <v>252</v>
      </c>
      <c r="V153" s="238" t="s">
        <v>252</v>
      </c>
      <c r="W153" s="238" t="s">
        <v>252</v>
      </c>
      <c r="X153" s="237" t="s">
        <v>252</v>
      </c>
      <c r="Y153" s="237" t="s">
        <v>252</v>
      </c>
      <c r="Z153" s="237" t="s">
        <v>252</v>
      </c>
      <c r="AA153" s="237" t="s">
        <v>252</v>
      </c>
      <c r="AB153" s="238" t="s">
        <v>252</v>
      </c>
      <c r="AC153" s="236" t="s">
        <v>252</v>
      </c>
      <c r="AE153" s="49"/>
      <c r="AF153" s="49"/>
      <c r="AG153" s="49"/>
      <c r="AH153" s="49"/>
      <c r="AI153" s="49"/>
      <c r="AJ153" s="49"/>
      <c r="AK153" s="49"/>
      <c r="AL153" s="49"/>
      <c r="AM153" s="49"/>
      <c r="AN153" s="49"/>
      <c r="AO153" s="49"/>
      <c r="AP153" s="49"/>
    </row>
    <row r="154" spans="1:42" ht="13.5" customHeight="1">
      <c r="A154" s="28" t="s">
        <v>24</v>
      </c>
      <c r="B154" s="29">
        <f t="shared" si="8"/>
        <v>5.8333333333333401</v>
      </c>
      <c r="C154" s="30">
        <v>21</v>
      </c>
      <c r="D154" s="6">
        <f t="shared" si="9"/>
        <v>141</v>
      </c>
      <c r="E154" s="239"/>
      <c r="F154" s="238"/>
      <c r="G154" s="238"/>
      <c r="H154" s="238"/>
      <c r="I154" s="238"/>
      <c r="J154" s="238"/>
      <c r="K154" s="237"/>
      <c r="L154" s="237"/>
      <c r="M154" s="237"/>
      <c r="N154" s="237"/>
      <c r="O154" s="238"/>
      <c r="P154" s="236"/>
      <c r="Q154" s="52"/>
      <c r="R154" s="239" t="s">
        <v>252</v>
      </c>
      <c r="S154" s="238" t="s">
        <v>252</v>
      </c>
      <c r="T154" s="238" t="s">
        <v>252</v>
      </c>
      <c r="U154" s="238" t="s">
        <v>252</v>
      </c>
      <c r="V154" s="238" t="s">
        <v>252</v>
      </c>
      <c r="W154" s="238" t="s">
        <v>252</v>
      </c>
      <c r="X154" s="237" t="s">
        <v>252</v>
      </c>
      <c r="Y154" s="237" t="s">
        <v>252</v>
      </c>
      <c r="Z154" s="237" t="s">
        <v>252</v>
      </c>
      <c r="AA154" s="237" t="s">
        <v>252</v>
      </c>
      <c r="AB154" s="238" t="s">
        <v>252</v>
      </c>
      <c r="AC154" s="236" t="s">
        <v>252</v>
      </c>
      <c r="AE154" s="49"/>
      <c r="AF154" s="49"/>
      <c r="AG154" s="49"/>
      <c r="AH154" s="49"/>
      <c r="AI154" s="49"/>
      <c r="AJ154" s="49"/>
      <c r="AK154" s="49"/>
      <c r="AL154" s="49"/>
      <c r="AM154" s="49"/>
      <c r="AN154" s="49"/>
      <c r="AO154" s="49"/>
      <c r="AP154" s="49"/>
    </row>
    <row r="155" spans="1:42" ht="13.5" customHeight="1">
      <c r="A155" s="28" t="s">
        <v>24</v>
      </c>
      <c r="B155" s="29">
        <f t="shared" si="8"/>
        <v>5.8750000000000071</v>
      </c>
      <c r="C155" s="30">
        <v>22</v>
      </c>
      <c r="D155" s="6">
        <f t="shared" si="9"/>
        <v>142</v>
      </c>
      <c r="E155" s="239"/>
      <c r="F155" s="238"/>
      <c r="G155" s="238"/>
      <c r="H155" s="238"/>
      <c r="I155" s="238"/>
      <c r="J155" s="238"/>
      <c r="K155" s="237"/>
      <c r="L155" s="237"/>
      <c r="M155" s="237"/>
      <c r="N155" s="237"/>
      <c r="O155" s="238"/>
      <c r="P155" s="236"/>
      <c r="Q155" s="52"/>
      <c r="R155" s="239" t="s">
        <v>252</v>
      </c>
      <c r="S155" s="238" t="s">
        <v>252</v>
      </c>
      <c r="T155" s="238" t="s">
        <v>252</v>
      </c>
      <c r="U155" s="238" t="s">
        <v>252</v>
      </c>
      <c r="V155" s="238" t="s">
        <v>252</v>
      </c>
      <c r="W155" s="238" t="s">
        <v>252</v>
      </c>
      <c r="X155" s="237" t="s">
        <v>252</v>
      </c>
      <c r="Y155" s="237" t="s">
        <v>252</v>
      </c>
      <c r="Z155" s="237" t="s">
        <v>252</v>
      </c>
      <c r="AA155" s="237" t="s">
        <v>252</v>
      </c>
      <c r="AB155" s="238" t="s">
        <v>252</v>
      </c>
      <c r="AC155" s="236" t="s">
        <v>252</v>
      </c>
      <c r="AE155" s="49"/>
      <c r="AF155" s="49"/>
      <c r="AG155" s="49"/>
      <c r="AH155" s="49"/>
      <c r="AI155" s="49"/>
      <c r="AJ155" s="49"/>
      <c r="AK155" s="49"/>
      <c r="AL155" s="49"/>
      <c r="AM155" s="49"/>
      <c r="AN155" s="49"/>
      <c r="AO155" s="49"/>
      <c r="AP155" s="49"/>
    </row>
    <row r="156" spans="1:42" ht="13.5" customHeight="1">
      <c r="A156" s="28" t="s">
        <v>24</v>
      </c>
      <c r="B156" s="29">
        <f t="shared" si="8"/>
        <v>5.9166666666666741</v>
      </c>
      <c r="C156" s="30">
        <v>23</v>
      </c>
      <c r="D156" s="6">
        <f t="shared" si="9"/>
        <v>143</v>
      </c>
      <c r="E156" s="239"/>
      <c r="F156" s="238"/>
      <c r="G156" s="238"/>
      <c r="H156" s="238"/>
      <c r="I156" s="238"/>
      <c r="J156" s="238"/>
      <c r="K156" s="237"/>
      <c r="L156" s="237"/>
      <c r="M156" s="237"/>
      <c r="N156" s="237"/>
      <c r="O156" s="238"/>
      <c r="P156" s="236"/>
      <c r="Q156" s="52"/>
      <c r="R156" s="239" t="s">
        <v>252</v>
      </c>
      <c r="S156" s="238" t="s">
        <v>252</v>
      </c>
      <c r="T156" s="238" t="s">
        <v>252</v>
      </c>
      <c r="U156" s="238" t="s">
        <v>252</v>
      </c>
      <c r="V156" s="238" t="s">
        <v>252</v>
      </c>
      <c r="W156" s="238" t="s">
        <v>252</v>
      </c>
      <c r="X156" s="237" t="s">
        <v>252</v>
      </c>
      <c r="Y156" s="237" t="s">
        <v>252</v>
      </c>
      <c r="Z156" s="237" t="s">
        <v>252</v>
      </c>
      <c r="AA156" s="237" t="s">
        <v>252</v>
      </c>
      <c r="AB156" s="238" t="s">
        <v>252</v>
      </c>
      <c r="AC156" s="236" t="s">
        <v>252</v>
      </c>
      <c r="AE156" s="49"/>
      <c r="AF156" s="49"/>
      <c r="AG156" s="49"/>
      <c r="AH156" s="49"/>
      <c r="AI156" s="49"/>
      <c r="AJ156" s="49"/>
      <c r="AK156" s="49"/>
      <c r="AL156" s="49"/>
      <c r="AM156" s="49"/>
      <c r="AN156" s="49"/>
      <c r="AO156" s="49"/>
      <c r="AP156" s="49"/>
    </row>
    <row r="157" spans="1:42" ht="13.5" customHeight="1">
      <c r="A157" s="28" t="s">
        <v>24</v>
      </c>
      <c r="B157" s="29">
        <f t="shared" si="8"/>
        <v>5.958333333333341</v>
      </c>
      <c r="C157" s="30">
        <v>24</v>
      </c>
      <c r="D157" s="6">
        <f t="shared" si="9"/>
        <v>144</v>
      </c>
      <c r="E157" s="239"/>
      <c r="F157" s="238"/>
      <c r="G157" s="238"/>
      <c r="H157" s="238"/>
      <c r="I157" s="238"/>
      <c r="J157" s="238"/>
      <c r="K157" s="237"/>
      <c r="L157" s="237"/>
      <c r="M157" s="237"/>
      <c r="N157" s="237"/>
      <c r="O157" s="238"/>
      <c r="P157" s="236"/>
      <c r="Q157" s="52"/>
      <c r="R157" s="239" t="s">
        <v>252</v>
      </c>
      <c r="S157" s="238" t="s">
        <v>252</v>
      </c>
      <c r="T157" s="238" t="s">
        <v>252</v>
      </c>
      <c r="U157" s="238" t="s">
        <v>252</v>
      </c>
      <c r="V157" s="238" t="s">
        <v>252</v>
      </c>
      <c r="W157" s="238" t="s">
        <v>252</v>
      </c>
      <c r="X157" s="237" t="s">
        <v>252</v>
      </c>
      <c r="Y157" s="237" t="s">
        <v>252</v>
      </c>
      <c r="Z157" s="237" t="s">
        <v>252</v>
      </c>
      <c r="AA157" s="237" t="s">
        <v>252</v>
      </c>
      <c r="AB157" s="238" t="s">
        <v>252</v>
      </c>
      <c r="AC157" s="236" t="s">
        <v>252</v>
      </c>
      <c r="AE157" s="49"/>
      <c r="AF157" s="49"/>
      <c r="AG157" s="49"/>
      <c r="AH157" s="49"/>
      <c r="AI157" s="49"/>
      <c r="AJ157" s="49"/>
      <c r="AK157" s="49"/>
      <c r="AL157" s="49"/>
      <c r="AM157" s="49"/>
      <c r="AN157" s="49"/>
      <c r="AO157" s="49"/>
      <c r="AP157" s="49"/>
    </row>
    <row r="158" spans="1:42" ht="13.5" customHeight="1">
      <c r="A158" s="28" t="s">
        <v>25</v>
      </c>
      <c r="B158" s="29">
        <f t="shared" si="8"/>
        <v>6.000000000000008</v>
      </c>
      <c r="C158" s="30">
        <v>1</v>
      </c>
      <c r="D158" s="6">
        <f t="shared" si="9"/>
        <v>145</v>
      </c>
      <c r="E158" s="239"/>
      <c r="F158" s="238"/>
      <c r="G158" s="238"/>
      <c r="H158" s="238"/>
      <c r="I158" s="238"/>
      <c r="J158" s="238"/>
      <c r="K158" s="237"/>
      <c r="L158" s="237"/>
      <c r="M158" s="237"/>
      <c r="N158" s="237"/>
      <c r="O158" s="238"/>
      <c r="P158" s="236"/>
      <c r="Q158" s="52"/>
      <c r="R158" s="239" t="s">
        <v>252</v>
      </c>
      <c r="S158" s="238" t="s">
        <v>252</v>
      </c>
      <c r="T158" s="238" t="s">
        <v>252</v>
      </c>
      <c r="U158" s="238" t="s">
        <v>252</v>
      </c>
      <c r="V158" s="238" t="s">
        <v>252</v>
      </c>
      <c r="W158" s="238" t="s">
        <v>252</v>
      </c>
      <c r="X158" s="237" t="s">
        <v>252</v>
      </c>
      <c r="Y158" s="237" t="s">
        <v>252</v>
      </c>
      <c r="Z158" s="237" t="s">
        <v>252</v>
      </c>
      <c r="AA158" s="237" t="s">
        <v>252</v>
      </c>
      <c r="AB158" s="238" t="s">
        <v>252</v>
      </c>
      <c r="AC158" s="236" t="s">
        <v>252</v>
      </c>
      <c r="AE158" s="49"/>
      <c r="AF158" s="49"/>
      <c r="AG158" s="49"/>
      <c r="AH158" s="49"/>
      <c r="AI158" s="49"/>
      <c r="AJ158" s="49"/>
      <c r="AK158" s="49"/>
      <c r="AL158" s="49"/>
      <c r="AM158" s="49"/>
      <c r="AN158" s="49"/>
      <c r="AO158" s="49"/>
      <c r="AP158" s="49"/>
    </row>
    <row r="159" spans="1:42" ht="13.5" customHeight="1">
      <c r="A159" s="28" t="s">
        <v>25</v>
      </c>
      <c r="B159" s="29">
        <f t="shared" si="8"/>
        <v>6.041666666666675</v>
      </c>
      <c r="C159" s="30">
        <v>2</v>
      </c>
      <c r="D159" s="6">
        <f t="shared" si="9"/>
        <v>146</v>
      </c>
      <c r="E159" s="239"/>
      <c r="F159" s="238"/>
      <c r="G159" s="238"/>
      <c r="H159" s="238"/>
      <c r="I159" s="238"/>
      <c r="J159" s="238"/>
      <c r="K159" s="237"/>
      <c r="L159" s="237"/>
      <c r="M159" s="237"/>
      <c r="N159" s="237"/>
      <c r="O159" s="238"/>
      <c r="P159" s="236"/>
      <c r="Q159" s="52"/>
      <c r="R159" s="239" t="s">
        <v>252</v>
      </c>
      <c r="S159" s="238" t="s">
        <v>252</v>
      </c>
      <c r="T159" s="238" t="s">
        <v>252</v>
      </c>
      <c r="U159" s="238" t="s">
        <v>252</v>
      </c>
      <c r="V159" s="238" t="s">
        <v>252</v>
      </c>
      <c r="W159" s="238" t="s">
        <v>252</v>
      </c>
      <c r="X159" s="237" t="s">
        <v>252</v>
      </c>
      <c r="Y159" s="237" t="s">
        <v>252</v>
      </c>
      <c r="Z159" s="237" t="s">
        <v>252</v>
      </c>
      <c r="AA159" s="237" t="s">
        <v>252</v>
      </c>
      <c r="AB159" s="238" t="s">
        <v>252</v>
      </c>
      <c r="AC159" s="236" t="s">
        <v>252</v>
      </c>
      <c r="AE159" s="49"/>
      <c r="AF159" s="49"/>
      <c r="AG159" s="49"/>
      <c r="AH159" s="49"/>
      <c r="AI159" s="49"/>
      <c r="AJ159" s="49"/>
      <c r="AK159" s="49"/>
      <c r="AL159" s="49"/>
      <c r="AM159" s="49"/>
      <c r="AN159" s="49"/>
      <c r="AO159" s="49"/>
      <c r="AP159" s="49"/>
    </row>
    <row r="160" spans="1:42" ht="13.5" customHeight="1">
      <c r="A160" s="28" t="s">
        <v>25</v>
      </c>
      <c r="B160" s="29">
        <f t="shared" si="8"/>
        <v>6.0833333333333419</v>
      </c>
      <c r="C160" s="30">
        <v>3</v>
      </c>
      <c r="D160" s="6">
        <f t="shared" si="9"/>
        <v>147</v>
      </c>
      <c r="E160" s="239"/>
      <c r="F160" s="238"/>
      <c r="G160" s="238"/>
      <c r="H160" s="238"/>
      <c r="I160" s="238"/>
      <c r="J160" s="238"/>
      <c r="K160" s="237"/>
      <c r="L160" s="237"/>
      <c r="M160" s="237"/>
      <c r="N160" s="237"/>
      <c r="O160" s="238"/>
      <c r="P160" s="236"/>
      <c r="Q160" s="52"/>
      <c r="R160" s="239" t="s">
        <v>252</v>
      </c>
      <c r="S160" s="238" t="s">
        <v>252</v>
      </c>
      <c r="T160" s="238" t="s">
        <v>252</v>
      </c>
      <c r="U160" s="238" t="s">
        <v>252</v>
      </c>
      <c r="V160" s="238" t="s">
        <v>252</v>
      </c>
      <c r="W160" s="238" t="s">
        <v>252</v>
      </c>
      <c r="X160" s="237" t="s">
        <v>252</v>
      </c>
      <c r="Y160" s="237" t="s">
        <v>252</v>
      </c>
      <c r="Z160" s="237" t="s">
        <v>252</v>
      </c>
      <c r="AA160" s="237" t="s">
        <v>252</v>
      </c>
      <c r="AB160" s="238" t="s">
        <v>252</v>
      </c>
      <c r="AC160" s="236" t="s">
        <v>252</v>
      </c>
      <c r="AE160" s="49"/>
      <c r="AF160" s="49"/>
      <c r="AG160" s="49"/>
      <c r="AH160" s="49"/>
      <c r="AI160" s="49"/>
      <c r="AJ160" s="49"/>
      <c r="AK160" s="49"/>
      <c r="AL160" s="49"/>
      <c r="AM160" s="49"/>
      <c r="AN160" s="49"/>
      <c r="AO160" s="49"/>
      <c r="AP160" s="49"/>
    </row>
    <row r="161" spans="1:42" ht="13.5" customHeight="1">
      <c r="A161" s="28" t="s">
        <v>25</v>
      </c>
      <c r="B161" s="29">
        <f t="shared" si="8"/>
        <v>6.1250000000000089</v>
      </c>
      <c r="C161" s="30">
        <v>4</v>
      </c>
      <c r="D161" s="6">
        <f t="shared" si="9"/>
        <v>148</v>
      </c>
      <c r="E161" s="239"/>
      <c r="F161" s="238"/>
      <c r="G161" s="238"/>
      <c r="H161" s="238"/>
      <c r="I161" s="238"/>
      <c r="J161" s="238"/>
      <c r="K161" s="237"/>
      <c r="L161" s="237"/>
      <c r="M161" s="237"/>
      <c r="N161" s="237"/>
      <c r="O161" s="238"/>
      <c r="P161" s="236"/>
      <c r="Q161" s="52"/>
      <c r="R161" s="239" t="s">
        <v>252</v>
      </c>
      <c r="S161" s="238" t="s">
        <v>252</v>
      </c>
      <c r="T161" s="238" t="s">
        <v>252</v>
      </c>
      <c r="U161" s="238" t="s">
        <v>252</v>
      </c>
      <c r="V161" s="238" t="s">
        <v>252</v>
      </c>
      <c r="W161" s="238" t="s">
        <v>252</v>
      </c>
      <c r="X161" s="237" t="s">
        <v>252</v>
      </c>
      <c r="Y161" s="237" t="s">
        <v>252</v>
      </c>
      <c r="Z161" s="237" t="s">
        <v>252</v>
      </c>
      <c r="AA161" s="237" t="s">
        <v>252</v>
      </c>
      <c r="AB161" s="238" t="s">
        <v>252</v>
      </c>
      <c r="AC161" s="236" t="s">
        <v>252</v>
      </c>
      <c r="AE161" s="49"/>
      <c r="AF161" s="49"/>
      <c r="AG161" s="49"/>
      <c r="AH161" s="49"/>
      <c r="AI161" s="49"/>
      <c r="AJ161" s="49"/>
      <c r="AK161" s="49"/>
      <c r="AL161" s="49"/>
      <c r="AM161" s="49"/>
      <c r="AN161" s="49"/>
      <c r="AO161" s="49"/>
      <c r="AP161" s="49"/>
    </row>
    <row r="162" spans="1:42" ht="13.5" customHeight="1">
      <c r="A162" s="28" t="s">
        <v>25</v>
      </c>
      <c r="B162" s="29">
        <f t="shared" si="8"/>
        <v>6.1666666666666758</v>
      </c>
      <c r="C162" s="30">
        <v>5</v>
      </c>
      <c r="D162" s="6">
        <f t="shared" si="9"/>
        <v>149</v>
      </c>
      <c r="E162" s="239"/>
      <c r="F162" s="238"/>
      <c r="G162" s="238"/>
      <c r="H162" s="238"/>
      <c r="I162" s="238"/>
      <c r="J162" s="238"/>
      <c r="K162" s="237"/>
      <c r="L162" s="237"/>
      <c r="M162" s="237"/>
      <c r="N162" s="237"/>
      <c r="O162" s="238"/>
      <c r="P162" s="236"/>
      <c r="Q162" s="52"/>
      <c r="R162" s="239" t="s">
        <v>252</v>
      </c>
      <c r="S162" s="238" t="s">
        <v>252</v>
      </c>
      <c r="T162" s="238" t="s">
        <v>252</v>
      </c>
      <c r="U162" s="238" t="s">
        <v>252</v>
      </c>
      <c r="V162" s="238" t="s">
        <v>252</v>
      </c>
      <c r="W162" s="238" t="s">
        <v>252</v>
      </c>
      <c r="X162" s="237" t="s">
        <v>252</v>
      </c>
      <c r="Y162" s="237" t="s">
        <v>252</v>
      </c>
      <c r="Z162" s="237" t="s">
        <v>252</v>
      </c>
      <c r="AA162" s="237" t="s">
        <v>252</v>
      </c>
      <c r="AB162" s="238" t="s">
        <v>252</v>
      </c>
      <c r="AC162" s="236" t="s">
        <v>252</v>
      </c>
      <c r="AE162" s="49"/>
      <c r="AF162" s="49"/>
      <c r="AG162" s="49"/>
      <c r="AH162" s="49"/>
      <c r="AI162" s="49"/>
      <c r="AJ162" s="49"/>
      <c r="AK162" s="49"/>
      <c r="AL162" s="49"/>
      <c r="AM162" s="49"/>
      <c r="AN162" s="49"/>
      <c r="AO162" s="49"/>
      <c r="AP162" s="49"/>
    </row>
    <row r="163" spans="1:42" ht="13.5" customHeight="1">
      <c r="A163" s="28" t="s">
        <v>25</v>
      </c>
      <c r="B163" s="29">
        <f t="shared" si="8"/>
        <v>6.2083333333333428</v>
      </c>
      <c r="C163" s="30">
        <v>6</v>
      </c>
      <c r="D163" s="6">
        <f t="shared" si="9"/>
        <v>150</v>
      </c>
      <c r="E163" s="239"/>
      <c r="F163" s="238"/>
      <c r="G163" s="238"/>
      <c r="H163" s="238"/>
      <c r="I163" s="238"/>
      <c r="J163" s="238"/>
      <c r="K163" s="237"/>
      <c r="L163" s="237"/>
      <c r="M163" s="237"/>
      <c r="N163" s="237"/>
      <c r="O163" s="238"/>
      <c r="P163" s="236"/>
      <c r="Q163" s="52"/>
      <c r="R163" s="239" t="s">
        <v>252</v>
      </c>
      <c r="S163" s="238" t="s">
        <v>252</v>
      </c>
      <c r="T163" s="238" t="s">
        <v>252</v>
      </c>
      <c r="U163" s="238" t="s">
        <v>252</v>
      </c>
      <c r="V163" s="238" t="s">
        <v>252</v>
      </c>
      <c r="W163" s="238" t="s">
        <v>252</v>
      </c>
      <c r="X163" s="237" t="s">
        <v>252</v>
      </c>
      <c r="Y163" s="237" t="s">
        <v>252</v>
      </c>
      <c r="Z163" s="237" t="s">
        <v>252</v>
      </c>
      <c r="AA163" s="237" t="s">
        <v>252</v>
      </c>
      <c r="AB163" s="238" t="s">
        <v>252</v>
      </c>
      <c r="AC163" s="236" t="s">
        <v>252</v>
      </c>
      <c r="AE163" s="49"/>
      <c r="AF163" s="49"/>
      <c r="AG163" s="49"/>
      <c r="AH163" s="49"/>
      <c r="AI163" s="49"/>
      <c r="AJ163" s="49"/>
      <c r="AK163" s="49"/>
      <c r="AL163" s="49"/>
      <c r="AM163" s="49"/>
      <c r="AN163" s="49"/>
      <c r="AO163" s="49"/>
      <c r="AP163" s="49"/>
    </row>
    <row r="164" spans="1:42" ht="13.5" customHeight="1">
      <c r="A164" s="28" t="s">
        <v>25</v>
      </c>
      <c r="B164" s="29">
        <f t="shared" si="8"/>
        <v>6.2500000000000098</v>
      </c>
      <c r="C164" s="30">
        <v>7</v>
      </c>
      <c r="D164" s="6">
        <f t="shared" si="9"/>
        <v>151</v>
      </c>
      <c r="E164" s="239"/>
      <c r="F164" s="238"/>
      <c r="G164" s="238"/>
      <c r="H164" s="238"/>
      <c r="I164" s="238"/>
      <c r="J164" s="238"/>
      <c r="K164" s="237"/>
      <c r="L164" s="237"/>
      <c r="M164" s="237"/>
      <c r="N164" s="237"/>
      <c r="O164" s="238"/>
      <c r="P164" s="236"/>
      <c r="Q164" s="52"/>
      <c r="R164" s="239" t="s">
        <v>252</v>
      </c>
      <c r="S164" s="238" t="s">
        <v>252</v>
      </c>
      <c r="T164" s="238" t="s">
        <v>252</v>
      </c>
      <c r="U164" s="238" t="s">
        <v>252</v>
      </c>
      <c r="V164" s="238" t="s">
        <v>252</v>
      </c>
      <c r="W164" s="238" t="s">
        <v>252</v>
      </c>
      <c r="X164" s="237" t="s">
        <v>252</v>
      </c>
      <c r="Y164" s="237" t="s">
        <v>252</v>
      </c>
      <c r="Z164" s="237" t="s">
        <v>252</v>
      </c>
      <c r="AA164" s="237" t="s">
        <v>252</v>
      </c>
      <c r="AB164" s="238" t="s">
        <v>252</v>
      </c>
      <c r="AC164" s="236" t="s">
        <v>252</v>
      </c>
      <c r="AE164" s="49"/>
      <c r="AF164" s="49"/>
      <c r="AG164" s="49"/>
      <c r="AH164" s="49"/>
      <c r="AI164" s="49"/>
      <c r="AJ164" s="49"/>
      <c r="AK164" s="49"/>
      <c r="AL164" s="49"/>
      <c r="AM164" s="49"/>
      <c r="AN164" s="49"/>
      <c r="AO164" s="49"/>
      <c r="AP164" s="49"/>
    </row>
    <row r="165" spans="1:42" ht="13.5" customHeight="1">
      <c r="A165" s="28" t="s">
        <v>25</v>
      </c>
      <c r="B165" s="29">
        <f t="shared" si="8"/>
        <v>6.2916666666666767</v>
      </c>
      <c r="C165" s="30">
        <v>8</v>
      </c>
      <c r="D165" s="6">
        <f t="shared" si="9"/>
        <v>152</v>
      </c>
      <c r="E165" s="239"/>
      <c r="F165" s="238"/>
      <c r="G165" s="238"/>
      <c r="H165" s="238"/>
      <c r="I165" s="238"/>
      <c r="J165" s="238"/>
      <c r="K165" s="237"/>
      <c r="L165" s="237"/>
      <c r="M165" s="237"/>
      <c r="N165" s="237"/>
      <c r="O165" s="238"/>
      <c r="P165" s="236"/>
      <c r="Q165" s="52"/>
      <c r="R165" s="239" t="s">
        <v>252</v>
      </c>
      <c r="S165" s="238" t="s">
        <v>252</v>
      </c>
      <c r="T165" s="238" t="s">
        <v>252</v>
      </c>
      <c r="U165" s="238" t="s">
        <v>252</v>
      </c>
      <c r="V165" s="238" t="s">
        <v>252</v>
      </c>
      <c r="W165" s="238" t="s">
        <v>252</v>
      </c>
      <c r="X165" s="237" t="s">
        <v>252</v>
      </c>
      <c r="Y165" s="237" t="s">
        <v>252</v>
      </c>
      <c r="Z165" s="237" t="s">
        <v>252</v>
      </c>
      <c r="AA165" s="237" t="s">
        <v>252</v>
      </c>
      <c r="AB165" s="238" t="s">
        <v>252</v>
      </c>
      <c r="AC165" s="236" t="s">
        <v>252</v>
      </c>
      <c r="AE165" s="49"/>
      <c r="AF165" s="49"/>
      <c r="AG165" s="49"/>
      <c r="AH165" s="49"/>
      <c r="AI165" s="49"/>
      <c r="AJ165" s="49"/>
      <c r="AK165" s="49"/>
      <c r="AL165" s="49"/>
      <c r="AM165" s="49"/>
      <c r="AN165" s="49"/>
      <c r="AO165" s="49"/>
      <c r="AP165" s="49"/>
    </row>
    <row r="166" spans="1:42" ht="13.5" customHeight="1">
      <c r="A166" s="28" t="s">
        <v>25</v>
      </c>
      <c r="B166" s="29">
        <f t="shared" si="8"/>
        <v>6.3333333333333437</v>
      </c>
      <c r="C166" s="30">
        <v>9</v>
      </c>
      <c r="D166" s="6">
        <f t="shared" si="9"/>
        <v>153</v>
      </c>
      <c r="E166" s="239"/>
      <c r="F166" s="238"/>
      <c r="G166" s="238"/>
      <c r="H166" s="238"/>
      <c r="I166" s="238"/>
      <c r="J166" s="238"/>
      <c r="K166" s="237"/>
      <c r="L166" s="237"/>
      <c r="M166" s="237"/>
      <c r="N166" s="237"/>
      <c r="O166" s="238"/>
      <c r="P166" s="236"/>
      <c r="Q166" s="52"/>
      <c r="R166" s="239" t="s">
        <v>252</v>
      </c>
      <c r="S166" s="238" t="s">
        <v>252</v>
      </c>
      <c r="T166" s="238" t="s">
        <v>252</v>
      </c>
      <c r="U166" s="238" t="s">
        <v>252</v>
      </c>
      <c r="V166" s="238" t="s">
        <v>252</v>
      </c>
      <c r="W166" s="238" t="s">
        <v>252</v>
      </c>
      <c r="X166" s="237" t="s">
        <v>252</v>
      </c>
      <c r="Y166" s="237" t="s">
        <v>252</v>
      </c>
      <c r="Z166" s="237" t="s">
        <v>252</v>
      </c>
      <c r="AA166" s="237" t="s">
        <v>252</v>
      </c>
      <c r="AB166" s="238" t="s">
        <v>252</v>
      </c>
      <c r="AC166" s="236" t="s">
        <v>252</v>
      </c>
      <c r="AE166" s="49"/>
      <c r="AF166" s="49"/>
      <c r="AG166" s="49"/>
      <c r="AH166" s="49"/>
      <c r="AI166" s="49"/>
      <c r="AJ166" s="49"/>
      <c r="AK166" s="49"/>
      <c r="AL166" s="49"/>
      <c r="AM166" s="49"/>
      <c r="AN166" s="49"/>
      <c r="AO166" s="49"/>
      <c r="AP166" s="49"/>
    </row>
    <row r="167" spans="1:42" ht="13.5" customHeight="1">
      <c r="A167" s="28" t="s">
        <v>25</v>
      </c>
      <c r="B167" s="29">
        <f t="shared" si="8"/>
        <v>6.3750000000000107</v>
      </c>
      <c r="C167" s="30">
        <v>10</v>
      </c>
      <c r="D167" s="6">
        <f t="shared" si="9"/>
        <v>154</v>
      </c>
      <c r="E167" s="239"/>
      <c r="F167" s="238"/>
      <c r="G167" s="238"/>
      <c r="H167" s="238"/>
      <c r="I167" s="238"/>
      <c r="J167" s="238"/>
      <c r="K167" s="237"/>
      <c r="L167" s="237"/>
      <c r="M167" s="237"/>
      <c r="N167" s="237"/>
      <c r="O167" s="238"/>
      <c r="P167" s="236"/>
      <c r="Q167" s="52"/>
      <c r="R167" s="239" t="s">
        <v>252</v>
      </c>
      <c r="S167" s="238" t="s">
        <v>252</v>
      </c>
      <c r="T167" s="238" t="s">
        <v>252</v>
      </c>
      <c r="U167" s="238" t="s">
        <v>252</v>
      </c>
      <c r="V167" s="238" t="s">
        <v>252</v>
      </c>
      <c r="W167" s="238" t="s">
        <v>252</v>
      </c>
      <c r="X167" s="237" t="s">
        <v>252</v>
      </c>
      <c r="Y167" s="237" t="s">
        <v>252</v>
      </c>
      <c r="Z167" s="237" t="s">
        <v>252</v>
      </c>
      <c r="AA167" s="237" t="s">
        <v>252</v>
      </c>
      <c r="AB167" s="238" t="s">
        <v>252</v>
      </c>
      <c r="AC167" s="236" t="s">
        <v>252</v>
      </c>
      <c r="AE167" s="49"/>
      <c r="AF167" s="49"/>
      <c r="AG167" s="49"/>
      <c r="AH167" s="49"/>
      <c r="AI167" s="49"/>
      <c r="AJ167" s="49"/>
      <c r="AK167" s="49"/>
      <c r="AL167" s="49"/>
      <c r="AM167" s="49"/>
      <c r="AN167" s="49"/>
      <c r="AO167" s="49"/>
      <c r="AP167" s="49"/>
    </row>
    <row r="168" spans="1:42" ht="13.5" customHeight="1">
      <c r="A168" s="28" t="s">
        <v>25</v>
      </c>
      <c r="B168" s="29">
        <f t="shared" si="8"/>
        <v>6.4166666666666776</v>
      </c>
      <c r="C168" s="30">
        <v>11</v>
      </c>
      <c r="D168" s="6">
        <f t="shared" si="9"/>
        <v>155</v>
      </c>
      <c r="E168" s="239"/>
      <c r="F168" s="238"/>
      <c r="G168" s="238"/>
      <c r="H168" s="238"/>
      <c r="I168" s="238"/>
      <c r="J168" s="238"/>
      <c r="K168" s="237"/>
      <c r="L168" s="237"/>
      <c r="M168" s="237"/>
      <c r="N168" s="237"/>
      <c r="O168" s="238"/>
      <c r="P168" s="236"/>
      <c r="Q168" s="52"/>
      <c r="R168" s="239" t="s">
        <v>252</v>
      </c>
      <c r="S168" s="238" t="s">
        <v>252</v>
      </c>
      <c r="T168" s="238" t="s">
        <v>252</v>
      </c>
      <c r="U168" s="238" t="s">
        <v>252</v>
      </c>
      <c r="V168" s="238" t="s">
        <v>252</v>
      </c>
      <c r="W168" s="238" t="s">
        <v>252</v>
      </c>
      <c r="X168" s="237" t="s">
        <v>252</v>
      </c>
      <c r="Y168" s="237" t="s">
        <v>252</v>
      </c>
      <c r="Z168" s="237" t="s">
        <v>252</v>
      </c>
      <c r="AA168" s="237" t="s">
        <v>252</v>
      </c>
      <c r="AB168" s="238" t="s">
        <v>252</v>
      </c>
      <c r="AC168" s="236" t="s">
        <v>252</v>
      </c>
      <c r="AE168" s="49"/>
      <c r="AF168" s="49"/>
      <c r="AG168" s="49"/>
      <c r="AH168" s="49"/>
      <c r="AI168" s="49"/>
      <c r="AJ168" s="49"/>
      <c r="AK168" s="49"/>
      <c r="AL168" s="49"/>
      <c r="AM168" s="49"/>
      <c r="AN168" s="49"/>
      <c r="AO168" s="49"/>
      <c r="AP168" s="49"/>
    </row>
    <row r="169" spans="1:42" ht="13.5" customHeight="1">
      <c r="A169" s="28" t="s">
        <v>25</v>
      </c>
      <c r="B169" s="29">
        <f t="shared" si="8"/>
        <v>6.4583333333333446</v>
      </c>
      <c r="C169" s="30">
        <v>12</v>
      </c>
      <c r="D169" s="6">
        <f t="shared" si="9"/>
        <v>156</v>
      </c>
      <c r="E169" s="239"/>
      <c r="F169" s="238"/>
      <c r="G169" s="238"/>
      <c r="H169" s="238"/>
      <c r="I169" s="238"/>
      <c r="J169" s="238"/>
      <c r="K169" s="237"/>
      <c r="L169" s="237"/>
      <c r="M169" s="237"/>
      <c r="N169" s="237"/>
      <c r="O169" s="238"/>
      <c r="P169" s="236"/>
      <c r="Q169" s="52"/>
      <c r="R169" s="239" t="s">
        <v>252</v>
      </c>
      <c r="S169" s="238" t="s">
        <v>252</v>
      </c>
      <c r="T169" s="238" t="s">
        <v>252</v>
      </c>
      <c r="U169" s="238" t="s">
        <v>252</v>
      </c>
      <c r="V169" s="238" t="s">
        <v>252</v>
      </c>
      <c r="W169" s="238" t="s">
        <v>252</v>
      </c>
      <c r="X169" s="237" t="s">
        <v>252</v>
      </c>
      <c r="Y169" s="237" t="s">
        <v>252</v>
      </c>
      <c r="Z169" s="237" t="s">
        <v>252</v>
      </c>
      <c r="AA169" s="237" t="s">
        <v>252</v>
      </c>
      <c r="AB169" s="238" t="s">
        <v>252</v>
      </c>
      <c r="AC169" s="236" t="s">
        <v>252</v>
      </c>
      <c r="AE169" s="49"/>
      <c r="AF169" s="49"/>
      <c r="AG169" s="49"/>
      <c r="AH169" s="49"/>
      <c r="AI169" s="49"/>
      <c r="AJ169" s="49"/>
      <c r="AK169" s="49"/>
      <c r="AL169" s="49"/>
      <c r="AM169" s="49"/>
      <c r="AN169" s="49"/>
      <c r="AO169" s="49"/>
      <c r="AP169" s="49"/>
    </row>
    <row r="170" spans="1:42" ht="13.5" customHeight="1">
      <c r="A170" s="28" t="s">
        <v>25</v>
      </c>
      <c r="B170" s="29">
        <f t="shared" si="8"/>
        <v>6.5000000000000115</v>
      </c>
      <c r="C170" s="30">
        <v>13</v>
      </c>
      <c r="D170" s="6">
        <f t="shared" si="9"/>
        <v>157</v>
      </c>
      <c r="E170" s="239"/>
      <c r="F170" s="238"/>
      <c r="G170" s="238"/>
      <c r="H170" s="238"/>
      <c r="I170" s="238"/>
      <c r="J170" s="238"/>
      <c r="K170" s="237"/>
      <c r="L170" s="237"/>
      <c r="M170" s="237"/>
      <c r="N170" s="237"/>
      <c r="O170" s="238"/>
      <c r="P170" s="236"/>
      <c r="Q170" s="52"/>
      <c r="R170" s="239" t="s">
        <v>252</v>
      </c>
      <c r="S170" s="238" t="s">
        <v>252</v>
      </c>
      <c r="T170" s="238" t="s">
        <v>252</v>
      </c>
      <c r="U170" s="238" t="s">
        <v>252</v>
      </c>
      <c r="V170" s="238" t="s">
        <v>252</v>
      </c>
      <c r="W170" s="238" t="s">
        <v>252</v>
      </c>
      <c r="X170" s="237" t="s">
        <v>252</v>
      </c>
      <c r="Y170" s="237" t="s">
        <v>252</v>
      </c>
      <c r="Z170" s="237" t="s">
        <v>252</v>
      </c>
      <c r="AA170" s="237" t="s">
        <v>252</v>
      </c>
      <c r="AB170" s="238" t="s">
        <v>252</v>
      </c>
      <c r="AC170" s="236" t="s">
        <v>252</v>
      </c>
      <c r="AE170" s="49"/>
      <c r="AF170" s="49"/>
      <c r="AG170" s="49"/>
      <c r="AH170" s="49"/>
      <c r="AI170" s="49"/>
      <c r="AJ170" s="49"/>
      <c r="AK170" s="49"/>
      <c r="AL170" s="49"/>
      <c r="AM170" s="49"/>
      <c r="AN170" s="49"/>
      <c r="AO170" s="49"/>
      <c r="AP170" s="49"/>
    </row>
    <row r="171" spans="1:42" ht="13.5" customHeight="1">
      <c r="A171" s="28" t="s">
        <v>25</v>
      </c>
      <c r="B171" s="29">
        <f t="shared" si="8"/>
        <v>6.5416666666666785</v>
      </c>
      <c r="C171" s="30">
        <v>14</v>
      </c>
      <c r="D171" s="6">
        <f t="shared" si="9"/>
        <v>158</v>
      </c>
      <c r="E171" s="239"/>
      <c r="F171" s="238"/>
      <c r="G171" s="238"/>
      <c r="H171" s="238"/>
      <c r="I171" s="238"/>
      <c r="J171" s="238"/>
      <c r="K171" s="237"/>
      <c r="L171" s="237"/>
      <c r="M171" s="237"/>
      <c r="N171" s="237"/>
      <c r="O171" s="238"/>
      <c r="P171" s="236"/>
      <c r="Q171" s="52"/>
      <c r="R171" s="239" t="s">
        <v>252</v>
      </c>
      <c r="S171" s="238" t="s">
        <v>252</v>
      </c>
      <c r="T171" s="238" t="s">
        <v>252</v>
      </c>
      <c r="U171" s="238" t="s">
        <v>252</v>
      </c>
      <c r="V171" s="238" t="s">
        <v>252</v>
      </c>
      <c r="W171" s="238" t="s">
        <v>252</v>
      </c>
      <c r="X171" s="237" t="s">
        <v>252</v>
      </c>
      <c r="Y171" s="237" t="s">
        <v>252</v>
      </c>
      <c r="Z171" s="237" t="s">
        <v>252</v>
      </c>
      <c r="AA171" s="237" t="s">
        <v>252</v>
      </c>
      <c r="AB171" s="238" t="s">
        <v>252</v>
      </c>
      <c r="AC171" s="236" t="s">
        <v>252</v>
      </c>
      <c r="AE171" s="49"/>
      <c r="AF171" s="49"/>
      <c r="AG171" s="49"/>
      <c r="AH171" s="49"/>
      <c r="AI171" s="49"/>
      <c r="AJ171" s="49"/>
      <c r="AK171" s="49"/>
      <c r="AL171" s="49"/>
      <c r="AM171" s="49"/>
      <c r="AN171" s="49"/>
      <c r="AO171" s="49"/>
      <c r="AP171" s="49"/>
    </row>
    <row r="172" spans="1:42" ht="13.5" customHeight="1">
      <c r="A172" s="28" t="s">
        <v>25</v>
      </c>
      <c r="B172" s="29">
        <f t="shared" si="8"/>
        <v>6.5833333333333455</v>
      </c>
      <c r="C172" s="30">
        <v>15</v>
      </c>
      <c r="D172" s="6">
        <f t="shared" si="9"/>
        <v>159</v>
      </c>
      <c r="E172" s="239"/>
      <c r="F172" s="238"/>
      <c r="G172" s="238"/>
      <c r="H172" s="238"/>
      <c r="I172" s="238"/>
      <c r="J172" s="238"/>
      <c r="K172" s="237"/>
      <c r="L172" s="237"/>
      <c r="M172" s="237"/>
      <c r="N172" s="237"/>
      <c r="O172" s="238"/>
      <c r="P172" s="236"/>
      <c r="Q172" s="52"/>
      <c r="R172" s="239" t="s">
        <v>252</v>
      </c>
      <c r="S172" s="238" t="s">
        <v>252</v>
      </c>
      <c r="T172" s="238" t="s">
        <v>252</v>
      </c>
      <c r="U172" s="238" t="s">
        <v>252</v>
      </c>
      <c r="V172" s="238" t="s">
        <v>252</v>
      </c>
      <c r="W172" s="238" t="s">
        <v>252</v>
      </c>
      <c r="X172" s="237" t="s">
        <v>252</v>
      </c>
      <c r="Y172" s="237" t="s">
        <v>252</v>
      </c>
      <c r="Z172" s="237" t="s">
        <v>252</v>
      </c>
      <c r="AA172" s="237" t="s">
        <v>252</v>
      </c>
      <c r="AB172" s="238" t="s">
        <v>252</v>
      </c>
      <c r="AC172" s="236" t="s">
        <v>252</v>
      </c>
      <c r="AE172" s="49"/>
      <c r="AF172" s="49"/>
      <c r="AG172" s="49"/>
      <c r="AH172" s="49"/>
      <c r="AI172" s="49"/>
      <c r="AJ172" s="49"/>
      <c r="AK172" s="49"/>
      <c r="AL172" s="49"/>
      <c r="AM172" s="49"/>
      <c r="AN172" s="49"/>
      <c r="AO172" s="49"/>
      <c r="AP172" s="49"/>
    </row>
    <row r="173" spans="1:42" ht="13.5" customHeight="1">
      <c r="A173" s="28" t="s">
        <v>25</v>
      </c>
      <c r="B173" s="29">
        <f t="shared" si="8"/>
        <v>6.6250000000000124</v>
      </c>
      <c r="C173" s="30">
        <v>16</v>
      </c>
      <c r="D173" s="6">
        <f t="shared" si="9"/>
        <v>160</v>
      </c>
      <c r="E173" s="239"/>
      <c r="F173" s="238"/>
      <c r="G173" s="238"/>
      <c r="H173" s="238"/>
      <c r="I173" s="238"/>
      <c r="J173" s="238"/>
      <c r="K173" s="237"/>
      <c r="L173" s="237"/>
      <c r="M173" s="237"/>
      <c r="N173" s="237"/>
      <c r="O173" s="238"/>
      <c r="P173" s="236"/>
      <c r="Q173" s="52"/>
      <c r="R173" s="239" t="s">
        <v>252</v>
      </c>
      <c r="S173" s="238" t="s">
        <v>252</v>
      </c>
      <c r="T173" s="238" t="s">
        <v>252</v>
      </c>
      <c r="U173" s="238" t="s">
        <v>252</v>
      </c>
      <c r="V173" s="238" t="s">
        <v>252</v>
      </c>
      <c r="W173" s="238" t="s">
        <v>252</v>
      </c>
      <c r="X173" s="237" t="s">
        <v>252</v>
      </c>
      <c r="Y173" s="237" t="s">
        <v>252</v>
      </c>
      <c r="Z173" s="237" t="s">
        <v>252</v>
      </c>
      <c r="AA173" s="237" t="s">
        <v>252</v>
      </c>
      <c r="AB173" s="238" t="s">
        <v>252</v>
      </c>
      <c r="AC173" s="236" t="s">
        <v>252</v>
      </c>
      <c r="AE173" s="49"/>
      <c r="AF173" s="49"/>
      <c r="AG173" s="49"/>
      <c r="AH173" s="49"/>
      <c r="AI173" s="49"/>
      <c r="AJ173" s="49"/>
      <c r="AK173" s="49"/>
      <c r="AL173" s="49"/>
      <c r="AM173" s="49"/>
      <c r="AN173" s="49"/>
      <c r="AO173" s="49"/>
      <c r="AP173" s="49"/>
    </row>
    <row r="174" spans="1:42" ht="13.5" customHeight="1">
      <c r="A174" s="28" t="s">
        <v>25</v>
      </c>
      <c r="B174" s="29">
        <f t="shared" si="8"/>
        <v>6.6666666666666794</v>
      </c>
      <c r="C174" s="30">
        <v>17</v>
      </c>
      <c r="D174" s="6">
        <f t="shared" si="9"/>
        <v>161</v>
      </c>
      <c r="E174" s="239"/>
      <c r="F174" s="238"/>
      <c r="G174" s="238"/>
      <c r="H174" s="238"/>
      <c r="I174" s="238"/>
      <c r="J174" s="238"/>
      <c r="K174" s="237"/>
      <c r="L174" s="237"/>
      <c r="M174" s="237"/>
      <c r="N174" s="237"/>
      <c r="O174" s="238"/>
      <c r="P174" s="236"/>
      <c r="Q174" s="52"/>
      <c r="R174" s="239" t="s">
        <v>252</v>
      </c>
      <c r="S174" s="238" t="s">
        <v>252</v>
      </c>
      <c r="T174" s="238" t="s">
        <v>252</v>
      </c>
      <c r="U174" s="238" t="s">
        <v>252</v>
      </c>
      <c r="V174" s="238" t="s">
        <v>252</v>
      </c>
      <c r="W174" s="238" t="s">
        <v>252</v>
      </c>
      <c r="X174" s="237" t="s">
        <v>252</v>
      </c>
      <c r="Y174" s="237" t="s">
        <v>252</v>
      </c>
      <c r="Z174" s="237" t="s">
        <v>252</v>
      </c>
      <c r="AA174" s="237" t="s">
        <v>252</v>
      </c>
      <c r="AB174" s="238" t="s">
        <v>252</v>
      </c>
      <c r="AC174" s="236" t="s">
        <v>252</v>
      </c>
      <c r="AE174" s="49"/>
      <c r="AF174" s="49"/>
      <c r="AG174" s="49"/>
      <c r="AH174" s="49"/>
      <c r="AI174" s="49"/>
      <c r="AJ174" s="49"/>
      <c r="AK174" s="49"/>
      <c r="AL174" s="49"/>
      <c r="AM174" s="49"/>
      <c r="AN174" s="49"/>
      <c r="AO174" s="49"/>
      <c r="AP174" s="49"/>
    </row>
    <row r="175" spans="1:42" ht="13.5" customHeight="1">
      <c r="A175" s="28" t="s">
        <v>25</v>
      </c>
      <c r="B175" s="29">
        <f t="shared" ref="B175:B181" si="10">B174+(1/24)</f>
        <v>6.7083333333333464</v>
      </c>
      <c r="C175" s="30">
        <v>18</v>
      </c>
      <c r="D175" s="6">
        <f t="shared" ref="D175:D181" si="11">D174+1</f>
        <v>162</v>
      </c>
      <c r="E175" s="239"/>
      <c r="F175" s="238"/>
      <c r="G175" s="238"/>
      <c r="H175" s="238"/>
      <c r="I175" s="238"/>
      <c r="J175" s="238"/>
      <c r="K175" s="237"/>
      <c r="L175" s="237"/>
      <c r="M175" s="237"/>
      <c r="N175" s="237"/>
      <c r="O175" s="238"/>
      <c r="P175" s="236"/>
      <c r="Q175" s="52"/>
      <c r="R175" s="239" t="s">
        <v>252</v>
      </c>
      <c r="S175" s="238" t="s">
        <v>252</v>
      </c>
      <c r="T175" s="238" t="s">
        <v>252</v>
      </c>
      <c r="U175" s="238" t="s">
        <v>252</v>
      </c>
      <c r="V175" s="238" t="s">
        <v>252</v>
      </c>
      <c r="W175" s="238" t="s">
        <v>252</v>
      </c>
      <c r="X175" s="237" t="s">
        <v>252</v>
      </c>
      <c r="Y175" s="237" t="s">
        <v>252</v>
      </c>
      <c r="Z175" s="237" t="s">
        <v>252</v>
      </c>
      <c r="AA175" s="237" t="s">
        <v>252</v>
      </c>
      <c r="AB175" s="238" t="s">
        <v>252</v>
      </c>
      <c r="AC175" s="236" t="s">
        <v>252</v>
      </c>
      <c r="AE175" s="49"/>
      <c r="AF175" s="49"/>
      <c r="AG175" s="49"/>
      <c r="AH175" s="49"/>
      <c r="AI175" s="49"/>
      <c r="AJ175" s="49"/>
      <c r="AK175" s="49"/>
      <c r="AL175" s="49"/>
      <c r="AM175" s="49"/>
      <c r="AN175" s="49"/>
      <c r="AO175" s="49"/>
      <c r="AP175" s="49"/>
    </row>
    <row r="176" spans="1:42" ht="13.5" customHeight="1">
      <c r="A176" s="28" t="s">
        <v>25</v>
      </c>
      <c r="B176" s="29">
        <f t="shared" si="10"/>
        <v>6.7500000000000133</v>
      </c>
      <c r="C176" s="30">
        <v>19</v>
      </c>
      <c r="D176" s="6">
        <f t="shared" si="11"/>
        <v>163</v>
      </c>
      <c r="E176" s="239"/>
      <c r="F176" s="238"/>
      <c r="G176" s="238"/>
      <c r="H176" s="238"/>
      <c r="I176" s="238"/>
      <c r="J176" s="238"/>
      <c r="K176" s="237"/>
      <c r="L176" s="237"/>
      <c r="M176" s="237"/>
      <c r="N176" s="237"/>
      <c r="O176" s="238"/>
      <c r="P176" s="236"/>
      <c r="Q176" s="52"/>
      <c r="R176" s="239" t="s">
        <v>252</v>
      </c>
      <c r="S176" s="238" t="s">
        <v>252</v>
      </c>
      <c r="T176" s="238" t="s">
        <v>252</v>
      </c>
      <c r="U176" s="238" t="s">
        <v>252</v>
      </c>
      <c r="V176" s="238" t="s">
        <v>252</v>
      </c>
      <c r="W176" s="238" t="s">
        <v>252</v>
      </c>
      <c r="X176" s="237" t="s">
        <v>252</v>
      </c>
      <c r="Y176" s="237" t="s">
        <v>252</v>
      </c>
      <c r="Z176" s="237" t="s">
        <v>252</v>
      </c>
      <c r="AA176" s="237" t="s">
        <v>252</v>
      </c>
      <c r="AB176" s="238" t="s">
        <v>252</v>
      </c>
      <c r="AC176" s="236" t="s">
        <v>252</v>
      </c>
      <c r="AE176" s="49"/>
      <c r="AF176" s="49"/>
      <c r="AG176" s="49"/>
      <c r="AH176" s="49"/>
      <c r="AI176" s="49"/>
      <c r="AJ176" s="49"/>
      <c r="AK176" s="49"/>
      <c r="AL176" s="49"/>
      <c r="AM176" s="49"/>
      <c r="AN176" s="49"/>
      <c r="AO176" s="49"/>
      <c r="AP176" s="49"/>
    </row>
    <row r="177" spans="1:42" ht="13.5" customHeight="1">
      <c r="A177" s="28" t="s">
        <v>25</v>
      </c>
      <c r="B177" s="29">
        <f t="shared" si="10"/>
        <v>6.7916666666666803</v>
      </c>
      <c r="C177" s="30">
        <v>20</v>
      </c>
      <c r="D177" s="6">
        <f t="shared" si="11"/>
        <v>164</v>
      </c>
      <c r="E177" s="239"/>
      <c r="F177" s="238"/>
      <c r="G177" s="238"/>
      <c r="H177" s="238"/>
      <c r="I177" s="238"/>
      <c r="J177" s="238"/>
      <c r="K177" s="237"/>
      <c r="L177" s="237"/>
      <c r="M177" s="237"/>
      <c r="N177" s="237"/>
      <c r="O177" s="238"/>
      <c r="P177" s="236"/>
      <c r="Q177" s="52"/>
      <c r="R177" s="239" t="s">
        <v>252</v>
      </c>
      <c r="S177" s="238" t="s">
        <v>252</v>
      </c>
      <c r="T177" s="238" t="s">
        <v>252</v>
      </c>
      <c r="U177" s="238" t="s">
        <v>252</v>
      </c>
      <c r="V177" s="238" t="s">
        <v>252</v>
      </c>
      <c r="W177" s="238" t="s">
        <v>252</v>
      </c>
      <c r="X177" s="237" t="s">
        <v>252</v>
      </c>
      <c r="Y177" s="237" t="s">
        <v>252</v>
      </c>
      <c r="Z177" s="237" t="s">
        <v>252</v>
      </c>
      <c r="AA177" s="237" t="s">
        <v>252</v>
      </c>
      <c r="AB177" s="238" t="s">
        <v>252</v>
      </c>
      <c r="AC177" s="236" t="s">
        <v>252</v>
      </c>
      <c r="AE177" s="49"/>
      <c r="AF177" s="49"/>
      <c r="AG177" s="49"/>
      <c r="AH177" s="49"/>
      <c r="AI177" s="49"/>
      <c r="AJ177" s="49"/>
      <c r="AK177" s="49"/>
      <c r="AL177" s="49"/>
      <c r="AM177" s="49"/>
      <c r="AN177" s="49"/>
      <c r="AO177" s="49"/>
      <c r="AP177" s="49"/>
    </row>
    <row r="178" spans="1:42" ht="13.5" customHeight="1">
      <c r="A178" s="28" t="s">
        <v>25</v>
      </c>
      <c r="B178" s="29">
        <f t="shared" si="10"/>
        <v>6.8333333333333472</v>
      </c>
      <c r="C178" s="30">
        <v>21</v>
      </c>
      <c r="D178" s="6">
        <f t="shared" si="11"/>
        <v>165</v>
      </c>
      <c r="E178" s="239"/>
      <c r="F178" s="238"/>
      <c r="G178" s="238"/>
      <c r="H178" s="238"/>
      <c r="I178" s="238"/>
      <c r="J178" s="238"/>
      <c r="K178" s="237"/>
      <c r="L178" s="237"/>
      <c r="M178" s="237"/>
      <c r="N178" s="237"/>
      <c r="O178" s="238"/>
      <c r="P178" s="236"/>
      <c r="Q178" s="52"/>
      <c r="R178" s="239" t="s">
        <v>252</v>
      </c>
      <c r="S178" s="238" t="s">
        <v>252</v>
      </c>
      <c r="T178" s="238" t="s">
        <v>252</v>
      </c>
      <c r="U178" s="238" t="s">
        <v>252</v>
      </c>
      <c r="V178" s="238" t="s">
        <v>252</v>
      </c>
      <c r="W178" s="238" t="s">
        <v>252</v>
      </c>
      <c r="X178" s="237" t="s">
        <v>252</v>
      </c>
      <c r="Y178" s="237" t="s">
        <v>252</v>
      </c>
      <c r="Z178" s="237" t="s">
        <v>252</v>
      </c>
      <c r="AA178" s="237" t="s">
        <v>252</v>
      </c>
      <c r="AB178" s="238" t="s">
        <v>252</v>
      </c>
      <c r="AC178" s="236" t="s">
        <v>252</v>
      </c>
      <c r="AE178" s="49"/>
      <c r="AF178" s="49"/>
      <c r="AG178" s="49"/>
      <c r="AH178" s="49"/>
      <c r="AI178" s="49"/>
      <c r="AJ178" s="49"/>
      <c r="AK178" s="49"/>
      <c r="AL178" s="49"/>
      <c r="AM178" s="49"/>
      <c r="AN178" s="49"/>
      <c r="AO178" s="49"/>
      <c r="AP178" s="49"/>
    </row>
    <row r="179" spans="1:42" ht="13.5" customHeight="1">
      <c r="A179" s="28" t="s">
        <v>25</v>
      </c>
      <c r="B179" s="29">
        <f t="shared" si="10"/>
        <v>6.8750000000000142</v>
      </c>
      <c r="C179" s="30">
        <v>22</v>
      </c>
      <c r="D179" s="6">
        <f t="shared" si="11"/>
        <v>166</v>
      </c>
      <c r="E179" s="239"/>
      <c r="F179" s="238"/>
      <c r="G179" s="238"/>
      <c r="H179" s="238"/>
      <c r="I179" s="238"/>
      <c r="J179" s="238"/>
      <c r="K179" s="237"/>
      <c r="L179" s="237"/>
      <c r="M179" s="237"/>
      <c r="N179" s="237"/>
      <c r="O179" s="238"/>
      <c r="P179" s="236"/>
      <c r="Q179" s="52"/>
      <c r="R179" s="239" t="s">
        <v>252</v>
      </c>
      <c r="S179" s="238" t="s">
        <v>252</v>
      </c>
      <c r="T179" s="238" t="s">
        <v>252</v>
      </c>
      <c r="U179" s="238" t="s">
        <v>252</v>
      </c>
      <c r="V179" s="238" t="s">
        <v>252</v>
      </c>
      <c r="W179" s="238" t="s">
        <v>252</v>
      </c>
      <c r="X179" s="237" t="s">
        <v>252</v>
      </c>
      <c r="Y179" s="237" t="s">
        <v>252</v>
      </c>
      <c r="Z179" s="237" t="s">
        <v>252</v>
      </c>
      <c r="AA179" s="237" t="s">
        <v>252</v>
      </c>
      <c r="AB179" s="238" t="s">
        <v>252</v>
      </c>
      <c r="AC179" s="236" t="s">
        <v>252</v>
      </c>
      <c r="AE179" s="49"/>
      <c r="AF179" s="49"/>
      <c r="AG179" s="49"/>
      <c r="AH179" s="49"/>
      <c r="AI179" s="49"/>
      <c r="AJ179" s="49"/>
      <c r="AK179" s="49"/>
      <c r="AL179" s="49"/>
      <c r="AM179" s="49"/>
      <c r="AN179" s="49"/>
      <c r="AO179" s="49"/>
      <c r="AP179" s="49"/>
    </row>
    <row r="180" spans="1:42" ht="13.5" customHeight="1">
      <c r="A180" s="28" t="s">
        <v>25</v>
      </c>
      <c r="B180" s="29">
        <f t="shared" si="10"/>
        <v>6.9166666666666812</v>
      </c>
      <c r="C180" s="30">
        <v>23</v>
      </c>
      <c r="D180" s="6">
        <f t="shared" si="11"/>
        <v>167</v>
      </c>
      <c r="E180" s="239"/>
      <c r="F180" s="238"/>
      <c r="G180" s="238"/>
      <c r="H180" s="238"/>
      <c r="I180" s="238"/>
      <c r="J180" s="238"/>
      <c r="K180" s="237"/>
      <c r="L180" s="237"/>
      <c r="M180" s="237"/>
      <c r="N180" s="237"/>
      <c r="O180" s="238"/>
      <c r="P180" s="236"/>
      <c r="Q180" s="52"/>
      <c r="R180" s="239" t="s">
        <v>252</v>
      </c>
      <c r="S180" s="238" t="s">
        <v>252</v>
      </c>
      <c r="T180" s="238" t="s">
        <v>252</v>
      </c>
      <c r="U180" s="238" t="s">
        <v>252</v>
      </c>
      <c r="V180" s="238" t="s">
        <v>252</v>
      </c>
      <c r="W180" s="238" t="s">
        <v>252</v>
      </c>
      <c r="X180" s="237" t="s">
        <v>252</v>
      </c>
      <c r="Y180" s="237" t="s">
        <v>252</v>
      </c>
      <c r="Z180" s="237" t="s">
        <v>252</v>
      </c>
      <c r="AA180" s="237" t="s">
        <v>252</v>
      </c>
      <c r="AB180" s="238" t="s">
        <v>252</v>
      </c>
      <c r="AC180" s="236" t="s">
        <v>252</v>
      </c>
      <c r="AE180" s="49"/>
      <c r="AF180" s="49"/>
      <c r="AG180" s="49"/>
      <c r="AH180" s="49"/>
      <c r="AI180" s="49"/>
      <c r="AJ180" s="49"/>
      <c r="AK180" s="49"/>
      <c r="AL180" s="49"/>
      <c r="AM180" s="49"/>
      <c r="AN180" s="49"/>
      <c r="AO180" s="49"/>
      <c r="AP180" s="49"/>
    </row>
    <row r="181" spans="1:42" ht="13.5" customHeight="1">
      <c r="A181" s="28" t="s">
        <v>25</v>
      </c>
      <c r="B181" s="29">
        <f t="shared" si="10"/>
        <v>6.9583333333333481</v>
      </c>
      <c r="C181" s="30">
        <v>24</v>
      </c>
      <c r="D181" s="6">
        <f t="shared" si="11"/>
        <v>168</v>
      </c>
      <c r="E181" s="235"/>
      <c r="F181" s="234"/>
      <c r="G181" s="234"/>
      <c r="H181" s="234"/>
      <c r="I181" s="234"/>
      <c r="J181" s="234"/>
      <c r="K181" s="233"/>
      <c r="L181" s="233"/>
      <c r="M181" s="233"/>
      <c r="N181" s="233"/>
      <c r="O181" s="234"/>
      <c r="P181" s="232"/>
      <c r="Q181" s="52"/>
      <c r="R181" s="235" t="s">
        <v>252</v>
      </c>
      <c r="S181" s="234" t="s">
        <v>252</v>
      </c>
      <c r="T181" s="234" t="s">
        <v>252</v>
      </c>
      <c r="U181" s="234" t="s">
        <v>252</v>
      </c>
      <c r="V181" s="234" t="s">
        <v>252</v>
      </c>
      <c r="W181" s="234" t="s">
        <v>252</v>
      </c>
      <c r="X181" s="233" t="s">
        <v>252</v>
      </c>
      <c r="Y181" s="233" t="s">
        <v>252</v>
      </c>
      <c r="Z181" s="233" t="s">
        <v>252</v>
      </c>
      <c r="AA181" s="233" t="s">
        <v>252</v>
      </c>
      <c r="AB181" s="234" t="s">
        <v>252</v>
      </c>
      <c r="AC181" s="232" t="s">
        <v>252</v>
      </c>
      <c r="AE181" s="49"/>
      <c r="AF181" s="49"/>
      <c r="AG181" s="49"/>
      <c r="AH181" s="49"/>
      <c r="AI181" s="49"/>
      <c r="AJ181" s="49"/>
      <c r="AK181" s="49"/>
      <c r="AL181" s="49"/>
      <c r="AM181" s="49"/>
      <c r="AN181" s="49"/>
      <c r="AO181" s="49"/>
      <c r="AP181" s="49"/>
    </row>
    <row r="182" spans="1:42" s="34" customFormat="1">
      <c r="A182" s="31"/>
      <c r="B182" s="32"/>
      <c r="C182" s="33"/>
      <c r="E182" s="35"/>
      <c r="F182" s="35"/>
      <c r="G182" s="35"/>
      <c r="H182" s="35"/>
      <c r="I182" s="35"/>
      <c r="J182" s="35"/>
      <c r="K182" s="35"/>
      <c r="L182" s="35"/>
      <c r="M182" s="35"/>
      <c r="N182" s="35"/>
      <c r="O182" s="35"/>
      <c r="P182" s="35"/>
    </row>
    <row r="183" spans="1:42" s="34" customFormat="1">
      <c r="A183" s="31"/>
      <c r="B183" s="32"/>
      <c r="C183" s="33"/>
      <c r="D183" s="176" t="s">
        <v>163</v>
      </c>
      <c r="E183" s="177">
        <f>SUM(E14:E181)</f>
        <v>0</v>
      </c>
      <c r="F183" s="177">
        <f t="shared" ref="F183:P183" si="12">SUM(F14:F181)</f>
        <v>0</v>
      </c>
      <c r="G183" s="177">
        <f t="shared" si="12"/>
        <v>0</v>
      </c>
      <c r="H183" s="177">
        <f t="shared" si="12"/>
        <v>0</v>
      </c>
      <c r="I183" s="177">
        <f t="shared" si="12"/>
        <v>0</v>
      </c>
      <c r="J183" s="177">
        <f t="shared" si="12"/>
        <v>0</v>
      </c>
      <c r="K183" s="177">
        <f t="shared" si="12"/>
        <v>0</v>
      </c>
      <c r="L183" s="177">
        <f t="shared" si="12"/>
        <v>0</v>
      </c>
      <c r="M183" s="177">
        <f t="shared" si="12"/>
        <v>0</v>
      </c>
      <c r="N183" s="177">
        <f t="shared" si="12"/>
        <v>0</v>
      </c>
      <c r="O183" s="177">
        <f t="shared" si="12"/>
        <v>0</v>
      </c>
      <c r="P183" s="177">
        <f t="shared" si="12"/>
        <v>0</v>
      </c>
      <c r="Q183" s="189"/>
    </row>
    <row r="184" spans="1:42">
      <c r="A184" s="28"/>
      <c r="B184" s="29"/>
      <c r="C184" s="29"/>
      <c r="D184" s="36" t="s">
        <v>253</v>
      </c>
      <c r="E184" s="251">
        <f>E183*(52.1428571/12)</f>
        <v>0</v>
      </c>
      <c r="F184" s="251">
        <f t="shared" ref="F184:P184" si="13">F183*(52.1428571/12)</f>
        <v>0</v>
      </c>
      <c r="G184" s="251">
        <f t="shared" si="13"/>
        <v>0</v>
      </c>
      <c r="H184" s="251">
        <f t="shared" si="13"/>
        <v>0</v>
      </c>
      <c r="I184" s="251">
        <f t="shared" si="13"/>
        <v>0</v>
      </c>
      <c r="J184" s="251">
        <f t="shared" si="13"/>
        <v>0</v>
      </c>
      <c r="K184" s="251">
        <f t="shared" si="13"/>
        <v>0</v>
      </c>
      <c r="L184" s="251">
        <f t="shared" si="13"/>
        <v>0</v>
      </c>
      <c r="M184" s="251">
        <f t="shared" si="13"/>
        <v>0</v>
      </c>
      <c r="N184" s="251">
        <f t="shared" si="13"/>
        <v>0</v>
      </c>
      <c r="O184" s="251">
        <f t="shared" si="13"/>
        <v>0</v>
      </c>
      <c r="P184" s="251">
        <f t="shared" si="13"/>
        <v>0</v>
      </c>
    </row>
    <row r="185" spans="1:42">
      <c r="A185" s="28"/>
      <c r="D185" s="50" t="s">
        <v>26</v>
      </c>
      <c r="E185" s="47" t="e">
        <f t="shared" ref="E185:P185" si="14">E184/SUM($E$184:$P$184)</f>
        <v>#DIV/0!</v>
      </c>
      <c r="F185" s="47" t="e">
        <f t="shared" si="14"/>
        <v>#DIV/0!</v>
      </c>
      <c r="G185" s="47" t="e">
        <f t="shared" si="14"/>
        <v>#DIV/0!</v>
      </c>
      <c r="H185" s="47" t="e">
        <f t="shared" si="14"/>
        <v>#DIV/0!</v>
      </c>
      <c r="I185" s="47" t="e">
        <f t="shared" si="14"/>
        <v>#DIV/0!</v>
      </c>
      <c r="J185" s="47" t="e">
        <f t="shared" si="14"/>
        <v>#DIV/0!</v>
      </c>
      <c r="K185" s="47" t="e">
        <f t="shared" si="14"/>
        <v>#DIV/0!</v>
      </c>
      <c r="L185" s="47" t="e">
        <f t="shared" si="14"/>
        <v>#DIV/0!</v>
      </c>
      <c r="M185" s="47" t="e">
        <f t="shared" si="14"/>
        <v>#DIV/0!</v>
      </c>
      <c r="N185" s="47" t="e">
        <f t="shared" si="14"/>
        <v>#DIV/0!</v>
      </c>
      <c r="O185" s="47" t="e">
        <f t="shared" si="14"/>
        <v>#DIV/0!</v>
      </c>
      <c r="P185" s="47" t="e">
        <f t="shared" si="14"/>
        <v>#DIV/0!</v>
      </c>
      <c r="Q185" s="189"/>
    </row>
    <row r="186" spans="1:42">
      <c r="A186" s="28"/>
      <c r="D186" s="36"/>
      <c r="E186" s="39"/>
      <c r="F186" s="40"/>
      <c r="G186" s="40"/>
      <c r="H186" s="40"/>
      <c r="I186" s="40"/>
      <c r="J186" s="40"/>
      <c r="K186" s="40"/>
      <c r="L186" s="40"/>
      <c r="M186" s="40"/>
      <c r="N186" s="40"/>
      <c r="O186" s="40"/>
      <c r="P186" s="40"/>
    </row>
    <row r="187" spans="1:42">
      <c r="A187" s="28"/>
      <c r="C187" s="41"/>
      <c r="D187" s="41" t="s">
        <v>30</v>
      </c>
      <c r="E187" s="175" t="e">
        <f t="shared" ref="E187:J187" si="15">SUMIF(R14:R181,"="&amp;"off-Peak",E14:E181)*(52.1428571/12)/(SUM($E$14:$P$181)*(52.1428571/12))</f>
        <v>#DIV/0!</v>
      </c>
      <c r="F187" s="175" t="e">
        <f t="shared" si="15"/>
        <v>#DIV/0!</v>
      </c>
      <c r="G187" s="175" t="e">
        <f t="shared" si="15"/>
        <v>#DIV/0!</v>
      </c>
      <c r="H187" s="175" t="e">
        <f t="shared" si="15"/>
        <v>#DIV/0!</v>
      </c>
      <c r="I187" s="175" t="e">
        <f t="shared" si="15"/>
        <v>#DIV/0!</v>
      </c>
      <c r="J187" s="175" t="e">
        <f t="shared" si="15"/>
        <v>#DIV/0!</v>
      </c>
      <c r="K187" s="175"/>
      <c r="L187" s="175"/>
      <c r="M187" s="175"/>
      <c r="N187" s="175"/>
      <c r="O187" s="175" t="e">
        <f>SUMIF(AB14:AB181,"="&amp;"off-Peak",O14:O181)*(52.1428571/12)/(SUM($E$14:$P$181)*(52.1428571/12))</f>
        <v>#DIV/0!</v>
      </c>
      <c r="P187" s="175" t="e">
        <f>SUMIF(AC14:AC181,"="&amp;"off-Peak",P14:P181)*(52.1428571/12)/(SUM($E$14:$P$181)*(52.1428571/12))</f>
        <v>#DIV/0!</v>
      </c>
      <c r="Q187" s="49"/>
    </row>
    <row r="188" spans="1:42">
      <c r="A188" s="28"/>
      <c r="C188" s="42"/>
      <c r="D188" s="42" t="s">
        <v>31</v>
      </c>
      <c r="E188" s="178" t="e">
        <f t="shared" ref="E188:J188" si="16">SUMIF(R14:R181,"="&amp;"semi-Peak",E14:E181)*(52.1428571/12)/(SUM($E$14:$P$181)*(52.1428571/12))</f>
        <v>#DIV/0!</v>
      </c>
      <c r="F188" s="178" t="e">
        <f t="shared" si="16"/>
        <v>#DIV/0!</v>
      </c>
      <c r="G188" s="178" t="e">
        <f t="shared" si="16"/>
        <v>#DIV/0!</v>
      </c>
      <c r="H188" s="178" t="e">
        <f t="shared" si="16"/>
        <v>#DIV/0!</v>
      </c>
      <c r="I188" s="178" t="e">
        <f t="shared" si="16"/>
        <v>#DIV/0!</v>
      </c>
      <c r="J188" s="178" t="e">
        <f t="shared" si="16"/>
        <v>#DIV/0!</v>
      </c>
      <c r="K188" s="178"/>
      <c r="L188" s="178"/>
      <c r="M188" s="178"/>
      <c r="N188" s="178"/>
      <c r="O188" s="178" t="e">
        <f>SUMIF(AB14:AB181,"="&amp;"semi-Peak",O14:O181)*(52.1428571/12)/(SUM($E$14:$P$181)*(52.1428571/12))</f>
        <v>#DIV/0!</v>
      </c>
      <c r="P188" s="178" t="e">
        <f>SUMIF(AC14:AC181,"="&amp;"semi-Peak",P14:P181)*(52.1428571/12)/(SUM($E$14:$P$181)*(52.1428571/12))</f>
        <v>#DIV/0!</v>
      </c>
    </row>
    <row r="189" spans="1:42">
      <c r="A189" s="28"/>
      <c r="C189" s="43"/>
      <c r="D189" s="43" t="s">
        <v>32</v>
      </c>
      <c r="E189" s="179" t="e">
        <f t="shared" ref="E189:J189" si="17">SUMIF(R14:R181,"="&amp;"Peak",E14:E181)*(52.1428571/12)/(SUM($E$14:$P$181)*(52.1428571/12))</f>
        <v>#DIV/0!</v>
      </c>
      <c r="F189" s="179" t="e">
        <f t="shared" si="17"/>
        <v>#DIV/0!</v>
      </c>
      <c r="G189" s="179" t="e">
        <f t="shared" si="17"/>
        <v>#DIV/0!</v>
      </c>
      <c r="H189" s="179" t="e">
        <f t="shared" si="17"/>
        <v>#DIV/0!</v>
      </c>
      <c r="I189" s="179" t="e">
        <f t="shared" si="17"/>
        <v>#DIV/0!</v>
      </c>
      <c r="J189" s="179" t="e">
        <f t="shared" si="17"/>
        <v>#DIV/0!</v>
      </c>
      <c r="K189" s="179"/>
      <c r="L189" s="179"/>
      <c r="M189" s="179"/>
      <c r="N189" s="179"/>
      <c r="O189" s="179" t="e">
        <f>SUMIF(AB14:AB181,"="&amp;"Peak",O14:O181)*(52.1428571/12)/(SUM($E$14:$P$181)*(52.1428571/12))</f>
        <v>#DIV/0!</v>
      </c>
      <c r="P189" s="179" t="e">
        <f>SUMIF(AC14:AC181,"="&amp;"Peak",P14:P181)*(52.1428571/12)/(SUM($E$14:$P$181)*(52.1428571/12))</f>
        <v>#DIV/0!</v>
      </c>
    </row>
    <row r="190" spans="1:42">
      <c r="C190" s="44"/>
      <c r="D190" s="44" t="s">
        <v>27</v>
      </c>
      <c r="E190" s="180"/>
      <c r="F190" s="180"/>
      <c r="G190" s="180"/>
      <c r="H190" s="180"/>
      <c r="I190" s="180"/>
      <c r="J190" s="180"/>
      <c r="K190" s="180" t="e">
        <f>SUMIF(X14:X181,"="&amp;"off-Peak",K14:K181)*(52.1428571/12)/(SUM($E$14:$P$181)*(52.1428571/12))</f>
        <v>#DIV/0!</v>
      </c>
      <c r="L190" s="180" t="e">
        <f>SUMIF(Y14:Y181,"="&amp;"off-Peak",L14:L181)*(52.1428571/12)/(SUM($E$14:$P$181)*(52.1428571/12))</f>
        <v>#DIV/0!</v>
      </c>
      <c r="M190" s="180" t="e">
        <f>SUMIF(Z14:Z181,"="&amp;"off-Peak",M14:M181)*(52.1428571/12)/(SUM($E$14:$P$181)*(52.1428571/12))</f>
        <v>#DIV/0!</v>
      </c>
      <c r="N190" s="180" t="e">
        <f>SUMIF(AA14:AA181,"="&amp;"off-Peak",N14:N181)*(52.1428571/12)/(SUM($E$14:$P$181)*(52.1428571/12))</f>
        <v>#DIV/0!</v>
      </c>
      <c r="O190" s="180"/>
      <c r="P190" s="180"/>
    </row>
    <row r="191" spans="1:42">
      <c r="A191" s="28"/>
      <c r="C191" s="45"/>
      <c r="D191" s="45" t="s">
        <v>28</v>
      </c>
      <c r="E191" s="181"/>
      <c r="F191" s="181"/>
      <c r="G191" s="181"/>
      <c r="H191" s="181"/>
      <c r="I191" s="181"/>
      <c r="J191" s="181"/>
      <c r="K191" s="181" t="e">
        <f>SUMIF(X14:X181,"="&amp;"semi-Peak",K14:K181)*(52.1428571/12)/(SUM($E$14:$P$181)*(52.1428571/12))</f>
        <v>#DIV/0!</v>
      </c>
      <c r="L191" s="181" t="e">
        <f>SUMIF(Y14:Y181,"="&amp;"semi-Peak",L14:L181)*(52.1428571/12)/(SUM($E$14:$P$181)*(52.1428571/12))</f>
        <v>#DIV/0!</v>
      </c>
      <c r="M191" s="181" t="e">
        <f>SUMIF(Z14:Z181,"="&amp;"semi-Peak",M14:M181)*(52.1428571/12)/(SUM($E$14:$P$181)*(52.1428571/12))</f>
        <v>#DIV/0!</v>
      </c>
      <c r="N191" s="181" t="e">
        <f>SUMIF(AA14:AA181,"="&amp;"semi-Peak",N14:N181)*(52.1428571/12)/(SUM($E$14:$P$181)*(52.1428571/12))</f>
        <v>#DIV/0!</v>
      </c>
      <c r="O191" s="181"/>
      <c r="P191" s="181"/>
    </row>
    <row r="192" spans="1:42">
      <c r="A192" s="28"/>
      <c r="C192" s="46"/>
      <c r="D192" s="46" t="s">
        <v>29</v>
      </c>
      <c r="E192" s="182"/>
      <c r="F192" s="182"/>
      <c r="G192" s="182"/>
      <c r="H192" s="182"/>
      <c r="I192" s="182"/>
      <c r="J192" s="182"/>
      <c r="K192" s="182" t="e">
        <f>SUMIF(X14:X181,"="&amp;"Peak",K14:K181)*(52.1428571/12)/(SUM($E$14:$P$181)*(52.1428571/12))</f>
        <v>#DIV/0!</v>
      </c>
      <c r="L192" s="182" t="e">
        <f>SUMIF(Y14:Y181,"="&amp;"Peak",L14:L181)*(52.1428571/12)/(SUM($E$14:$P$181)*(52.1428571/12))</f>
        <v>#DIV/0!</v>
      </c>
      <c r="M192" s="182" t="e">
        <f>SUMIF(Z14:Z181,"="&amp;"Peak",M14:M181)*(52.1428571/12)/(SUM($E$14:$P$181)*(52.1428571/12))</f>
        <v>#DIV/0!</v>
      </c>
      <c r="N192" s="182" t="e">
        <f>SUMIF(AA14:AA181,"="&amp;"Peak",N14:N181)*(52.1428571/12)/(SUM($E$14:$P$181)*(52.1428571/12))</f>
        <v>#DIV/0!</v>
      </c>
      <c r="O192" s="182"/>
      <c r="P192" s="182"/>
    </row>
    <row r="193" spans="1:16" ht="13.5" thickBot="1">
      <c r="A193" s="28"/>
      <c r="E193" s="40"/>
      <c r="F193" s="40"/>
      <c r="G193" s="40"/>
      <c r="H193" s="40"/>
      <c r="I193" s="40"/>
      <c r="J193" s="40"/>
      <c r="K193" s="47"/>
      <c r="L193" s="40"/>
      <c r="M193" s="40"/>
      <c r="N193" s="40"/>
      <c r="O193" s="40"/>
      <c r="P193" s="40"/>
    </row>
    <row r="194" spans="1:16" ht="25.5">
      <c r="A194" s="28"/>
      <c r="E194" s="89" t="s">
        <v>144</v>
      </c>
      <c r="F194" s="91" t="s">
        <v>135</v>
      </c>
      <c r="G194" s="91" t="s">
        <v>145</v>
      </c>
      <c r="H194" s="91" t="s">
        <v>146</v>
      </c>
      <c r="I194" s="91" t="s">
        <v>147</v>
      </c>
      <c r="J194" s="91" t="s">
        <v>148</v>
      </c>
      <c r="K194" s="48"/>
      <c r="L194" s="48"/>
      <c r="M194" s="48"/>
      <c r="N194" s="48"/>
      <c r="O194" s="48"/>
      <c r="P194" s="48"/>
    </row>
    <row r="195" spans="1:16">
      <c r="A195" s="28"/>
      <c r="D195" s="36" t="s">
        <v>204</v>
      </c>
      <c r="E195" s="188" t="e">
        <f>SUM(E192:P192)</f>
        <v>#DIV/0!</v>
      </c>
      <c r="F195" s="187" t="e">
        <f>SUM(E191:P191)</f>
        <v>#DIV/0!</v>
      </c>
      <c r="G195" s="186" t="e">
        <f>SUM(E190:P190)</f>
        <v>#DIV/0!</v>
      </c>
      <c r="H195" s="185" t="e">
        <f>(SUM(E189:P189))</f>
        <v>#DIV/0!</v>
      </c>
      <c r="I195" s="184" t="e">
        <f>SUM(E188:P188)</f>
        <v>#DIV/0!</v>
      </c>
      <c r="J195" s="183" t="e">
        <f>(SUM(E187:P187))</f>
        <v>#DIV/0!</v>
      </c>
      <c r="K195" s="49"/>
      <c r="L195" s="48"/>
      <c r="M195" s="48"/>
      <c r="N195" s="48"/>
      <c r="O195" s="48"/>
      <c r="P195" s="48"/>
    </row>
    <row r="196" spans="1:16">
      <c r="A196" s="28"/>
    </row>
    <row r="197" spans="1:16">
      <c r="A197" s="28"/>
    </row>
    <row r="198" spans="1:16">
      <c r="A198" s="28"/>
    </row>
    <row r="199" spans="1:16">
      <c r="A199" s="28"/>
    </row>
    <row r="200" spans="1:16">
      <c r="A200" s="28"/>
    </row>
    <row r="201" spans="1:16">
      <c r="A201" s="28"/>
    </row>
    <row r="202" spans="1:16">
      <c r="A202" s="28"/>
    </row>
    <row r="203" spans="1:16">
      <c r="A203" s="28"/>
    </row>
    <row r="204" spans="1:16">
      <c r="A204" s="28"/>
    </row>
    <row r="205" spans="1:16">
      <c r="A205" s="28"/>
    </row>
    <row r="206" spans="1:16">
      <c r="A206" s="28"/>
    </row>
    <row r="207" spans="1:16">
      <c r="A207" s="28"/>
    </row>
    <row r="208" spans="1:16">
      <c r="A208" s="28"/>
    </row>
    <row r="209" spans="1:1">
      <c r="A209" s="28"/>
    </row>
    <row r="210" spans="1:1">
      <c r="A210" s="28"/>
    </row>
    <row r="211" spans="1:1">
      <c r="A211" s="28"/>
    </row>
    <row r="212" spans="1:1">
      <c r="A212" s="28"/>
    </row>
    <row r="213" spans="1:1">
      <c r="A213" s="28"/>
    </row>
    <row r="214" spans="1:1">
      <c r="A214" s="28"/>
    </row>
    <row r="215" spans="1:1">
      <c r="A215" s="28"/>
    </row>
    <row r="216" spans="1:1">
      <c r="A216" s="28"/>
    </row>
    <row r="217" spans="1:1">
      <c r="A217" s="28"/>
    </row>
    <row r="218" spans="1:1">
      <c r="A218" s="28"/>
    </row>
    <row r="219" spans="1:1">
      <c r="A219" s="28"/>
    </row>
    <row r="220" spans="1:1">
      <c r="A220" s="28"/>
    </row>
    <row r="221" spans="1:1">
      <c r="A221" s="28"/>
    </row>
    <row r="222" spans="1:1">
      <c r="A222" s="28"/>
    </row>
    <row r="223" spans="1:1">
      <c r="A223" s="28"/>
    </row>
    <row r="224" spans="1:1">
      <c r="A224" s="28"/>
    </row>
    <row r="225" spans="1:1">
      <c r="A225" s="28"/>
    </row>
    <row r="226" spans="1:1">
      <c r="A226" s="28"/>
    </row>
    <row r="227" spans="1:1">
      <c r="A227" s="28"/>
    </row>
    <row r="228" spans="1:1">
      <c r="A228" s="28"/>
    </row>
    <row r="229" spans="1:1">
      <c r="A229" s="28"/>
    </row>
    <row r="230" spans="1:1">
      <c r="A230" s="28"/>
    </row>
    <row r="231" spans="1:1">
      <c r="A231" s="28"/>
    </row>
    <row r="232" spans="1:1">
      <c r="A232" s="28"/>
    </row>
    <row r="233" spans="1:1">
      <c r="A233" s="28"/>
    </row>
    <row r="234" spans="1:1">
      <c r="A234" s="28"/>
    </row>
    <row r="235" spans="1:1">
      <c r="A235" s="28"/>
    </row>
    <row r="236" spans="1:1">
      <c r="A236" s="28"/>
    </row>
    <row r="237" spans="1:1">
      <c r="A237" s="28"/>
    </row>
    <row r="238" spans="1:1">
      <c r="A238" s="28"/>
    </row>
    <row r="239" spans="1:1">
      <c r="A239" s="28"/>
    </row>
    <row r="240" spans="1:1">
      <c r="A240" s="28"/>
    </row>
    <row r="241" spans="1:1">
      <c r="A241" s="28"/>
    </row>
    <row r="242" spans="1:1">
      <c r="A242" s="28"/>
    </row>
    <row r="243" spans="1:1">
      <c r="A243" s="28"/>
    </row>
    <row r="244" spans="1:1">
      <c r="A244" s="28"/>
    </row>
    <row r="245" spans="1:1">
      <c r="A245" s="28"/>
    </row>
    <row r="246" spans="1:1">
      <c r="A246" s="28"/>
    </row>
    <row r="247" spans="1:1">
      <c r="A247" s="28"/>
    </row>
    <row r="248" spans="1:1">
      <c r="A248" s="28"/>
    </row>
    <row r="249" spans="1:1">
      <c r="A249" s="28"/>
    </row>
    <row r="250" spans="1:1">
      <c r="A250" s="28"/>
    </row>
    <row r="251" spans="1:1">
      <c r="A251" s="28"/>
    </row>
    <row r="252" spans="1:1">
      <c r="A252" s="28"/>
    </row>
    <row r="253" spans="1:1">
      <c r="A253" s="28"/>
    </row>
    <row r="254" spans="1:1">
      <c r="A254" s="28"/>
    </row>
    <row r="255" spans="1:1">
      <c r="A255" s="28"/>
    </row>
    <row r="256" spans="1:1">
      <c r="A256" s="28"/>
    </row>
    <row r="257" spans="1:1">
      <c r="A257" s="28"/>
    </row>
    <row r="258" spans="1:1">
      <c r="A258" s="28"/>
    </row>
    <row r="259" spans="1:1">
      <c r="A259" s="28"/>
    </row>
    <row r="260" spans="1:1">
      <c r="A260" s="28"/>
    </row>
    <row r="261" spans="1:1">
      <c r="A261" s="28"/>
    </row>
    <row r="262" spans="1:1">
      <c r="A262" s="28"/>
    </row>
    <row r="263" spans="1:1">
      <c r="A263" s="28"/>
    </row>
    <row r="264" spans="1:1">
      <c r="A264" s="28"/>
    </row>
    <row r="265" spans="1:1">
      <c r="A265" s="28"/>
    </row>
    <row r="266" spans="1:1">
      <c r="A266" s="28"/>
    </row>
    <row r="267" spans="1:1">
      <c r="A267" s="28"/>
    </row>
    <row r="268" spans="1:1">
      <c r="A268" s="28"/>
    </row>
    <row r="269" spans="1:1">
      <c r="A269" s="28"/>
    </row>
    <row r="270" spans="1:1">
      <c r="A270" s="28"/>
    </row>
    <row r="271" spans="1:1">
      <c r="A271" s="28"/>
    </row>
    <row r="272" spans="1:1">
      <c r="A272" s="28"/>
    </row>
    <row r="273" spans="1:1">
      <c r="A273" s="28"/>
    </row>
    <row r="274" spans="1:1">
      <c r="A274" s="28"/>
    </row>
    <row r="275" spans="1:1">
      <c r="A275" s="28"/>
    </row>
    <row r="276" spans="1:1">
      <c r="A276" s="28"/>
    </row>
    <row r="277" spans="1:1">
      <c r="A277" s="28"/>
    </row>
    <row r="278" spans="1:1">
      <c r="A278" s="28"/>
    </row>
    <row r="279" spans="1:1">
      <c r="A279" s="28"/>
    </row>
    <row r="280" spans="1:1">
      <c r="A280" s="28"/>
    </row>
    <row r="281" spans="1:1">
      <c r="A281" s="28"/>
    </row>
    <row r="282" spans="1:1">
      <c r="A282" s="28"/>
    </row>
    <row r="283" spans="1:1">
      <c r="A283" s="28"/>
    </row>
    <row r="284" spans="1:1">
      <c r="A284" s="28"/>
    </row>
    <row r="285" spans="1:1">
      <c r="A285" s="28"/>
    </row>
    <row r="286" spans="1:1">
      <c r="A286" s="28"/>
    </row>
    <row r="287" spans="1:1">
      <c r="A287" s="28"/>
    </row>
    <row r="288" spans="1:1">
      <c r="A288" s="28"/>
    </row>
    <row r="289" spans="1:1">
      <c r="A289" s="28"/>
    </row>
  </sheetData>
  <sheetProtection selectLockedCells="1"/>
  <mergeCells count="12">
    <mergeCell ref="R11:AC11"/>
    <mergeCell ref="R12:W12"/>
    <mergeCell ref="X12:AA12"/>
    <mergeCell ref="AB12:AC12"/>
    <mergeCell ref="A6:J8"/>
    <mergeCell ref="C9:D9"/>
    <mergeCell ref="C10:D10"/>
    <mergeCell ref="O12:P12"/>
    <mergeCell ref="A10:B10"/>
    <mergeCell ref="K12:N12"/>
    <mergeCell ref="E12:J12"/>
    <mergeCell ref="E11:P11"/>
  </mergeCells>
  <phoneticPr fontId="6" type="noConversion"/>
  <pageMargins left="0.75" right="0.75" top="0.5" bottom="0.5" header="0.5" footer="0.5"/>
  <pageSetup paperSize="17" scale="8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P671"/>
  <sheetViews>
    <sheetView showGridLines="0" topLeftCell="A31" zoomScale="80" workbookViewId="0">
      <selection activeCell="D32" sqref="D32"/>
    </sheetView>
  </sheetViews>
  <sheetFormatPr defaultColWidth="9.140625" defaultRowHeight="12.75"/>
  <cols>
    <col min="1" max="1" width="9.28515625" style="6" bestFit="1" customWidth="1"/>
    <col min="2" max="2" width="14.28515625" style="6" customWidth="1"/>
    <col min="3" max="3" width="16.5703125" style="6" bestFit="1" customWidth="1"/>
    <col min="4" max="6" width="9.28515625" style="6" bestFit="1" customWidth="1"/>
    <col min="7" max="7" width="9.28515625" style="6" customWidth="1"/>
    <col min="8" max="16" width="9.28515625" style="6" bestFit="1" customWidth="1"/>
    <col min="17" max="16384" width="9.140625" style="6"/>
  </cols>
  <sheetData>
    <row r="1" spans="1:16" ht="19.5">
      <c r="A1" s="1" t="s">
        <v>164</v>
      </c>
      <c r="B1" s="2"/>
      <c r="C1" s="2"/>
      <c r="D1" s="2"/>
      <c r="E1" s="2"/>
      <c r="F1" s="2"/>
      <c r="G1" s="2"/>
      <c r="H1" s="2"/>
      <c r="I1" s="2"/>
      <c r="J1" s="2"/>
      <c r="K1" s="2"/>
      <c r="L1" s="3"/>
      <c r="M1" s="2"/>
      <c r="N1" s="4"/>
      <c r="O1" s="3"/>
      <c r="P1" s="5" t="s">
        <v>254</v>
      </c>
    </row>
    <row r="2" spans="1:16" ht="15.75">
      <c r="A2" s="7"/>
      <c r="B2" s="8"/>
      <c r="C2" s="8"/>
      <c r="D2" s="8"/>
      <c r="E2" s="8"/>
      <c r="F2" s="8"/>
      <c r="G2" s="8"/>
      <c r="H2" s="8"/>
      <c r="I2" s="8"/>
      <c r="J2" s="8"/>
      <c r="K2" s="8"/>
      <c r="L2" s="9"/>
      <c r="M2" s="9"/>
      <c r="N2" s="9"/>
      <c r="O2" s="9"/>
      <c r="P2" s="10" t="s">
        <v>1</v>
      </c>
    </row>
    <row r="3" spans="1:16">
      <c r="A3" s="83"/>
      <c r="B3" s="30"/>
      <c r="C3" s="30"/>
      <c r="D3" s="30"/>
      <c r="E3" s="30"/>
      <c r="F3" s="30"/>
      <c r="G3" s="30"/>
      <c r="H3" s="30"/>
      <c r="I3" s="30"/>
      <c r="J3" s="30"/>
      <c r="K3" s="30"/>
      <c r="L3" s="30"/>
      <c r="M3" s="30"/>
      <c r="N3" s="30"/>
      <c r="O3" s="30"/>
      <c r="P3" s="30"/>
    </row>
    <row r="4" spans="1:16" ht="15.75">
      <c r="A4" s="143"/>
      <c r="B4" s="144" t="s">
        <v>2</v>
      </c>
      <c r="C4" s="13"/>
      <c r="D4" s="12"/>
      <c r="E4" s="13"/>
      <c r="F4" s="13"/>
      <c r="G4" s="13"/>
      <c r="H4" s="64"/>
      <c r="K4" s="30"/>
      <c r="L4" s="30"/>
      <c r="M4" s="30"/>
      <c r="N4" s="30"/>
      <c r="O4" s="30"/>
      <c r="P4" s="30"/>
    </row>
    <row r="5" spans="1:16">
      <c r="A5" s="14"/>
      <c r="G5" s="15"/>
      <c r="H5" s="16"/>
      <c r="K5" s="30"/>
      <c r="L5" s="30"/>
      <c r="M5" s="30"/>
      <c r="N5" s="30"/>
      <c r="O5" s="30"/>
      <c r="P5" s="30"/>
    </row>
    <row r="6" spans="1:16" ht="46.5" customHeight="1">
      <c r="A6" s="14"/>
      <c r="B6" s="473" t="s">
        <v>235</v>
      </c>
      <c r="C6" s="473"/>
      <c r="D6" s="473"/>
      <c r="E6" s="473"/>
      <c r="F6" s="473"/>
      <c r="G6" s="473"/>
      <c r="H6" s="16"/>
      <c r="K6" s="30"/>
      <c r="L6" s="30"/>
      <c r="M6" s="30"/>
      <c r="N6" s="30"/>
      <c r="O6" s="30"/>
      <c r="P6" s="30"/>
    </row>
    <row r="7" spans="1:16">
      <c r="A7" s="18"/>
      <c r="B7" s="145"/>
      <c r="C7" s="20"/>
      <c r="D7" s="20"/>
      <c r="E7" s="20"/>
      <c r="F7" s="20"/>
      <c r="G7" s="20"/>
      <c r="H7" s="21"/>
      <c r="K7" s="30"/>
      <c r="L7" s="30"/>
      <c r="M7" s="30"/>
      <c r="N7" s="30"/>
      <c r="O7" s="30"/>
      <c r="P7" s="30"/>
    </row>
    <row r="8" spans="1:16">
      <c r="A8" s="83"/>
      <c r="B8" s="30"/>
      <c r="C8" s="30"/>
      <c r="D8" s="30"/>
      <c r="E8" s="30"/>
      <c r="F8" s="30"/>
      <c r="G8" s="30"/>
      <c r="H8" s="30"/>
      <c r="I8" s="30"/>
      <c r="J8" s="30"/>
      <c r="K8" s="30"/>
      <c r="L8" s="30"/>
      <c r="M8" s="30"/>
      <c r="N8" s="30"/>
      <c r="O8" s="30"/>
      <c r="P8" s="30"/>
    </row>
    <row r="9" spans="1:16">
      <c r="A9" s="83"/>
      <c r="B9" s="30"/>
      <c r="C9" s="30"/>
      <c r="D9" s="30"/>
      <c r="E9" s="30"/>
      <c r="F9" s="30"/>
      <c r="G9" s="30"/>
      <c r="H9" s="30"/>
      <c r="I9" s="30"/>
      <c r="J9" s="30"/>
      <c r="K9" s="30"/>
      <c r="L9" s="30"/>
      <c r="M9" s="30"/>
      <c r="N9" s="30"/>
      <c r="O9" s="30"/>
      <c r="P9" s="30"/>
    </row>
    <row r="10" spans="1:16">
      <c r="A10" s="37" t="s">
        <v>165</v>
      </c>
      <c r="B10" s="30"/>
      <c r="C10" s="146"/>
      <c r="D10" s="146"/>
      <c r="E10" s="146"/>
      <c r="F10" s="146"/>
      <c r="G10" s="146"/>
      <c r="H10" s="146"/>
      <c r="I10" s="146"/>
      <c r="J10" s="146"/>
      <c r="K10" s="146"/>
      <c r="L10" s="146"/>
      <c r="M10" s="146"/>
      <c r="N10" s="146"/>
      <c r="O10" s="146"/>
      <c r="P10" s="146"/>
    </row>
    <row r="11" spans="1:16">
      <c r="A11" s="9"/>
      <c r="B11" s="146"/>
      <c r="C11" s="147"/>
      <c r="D11" s="147"/>
      <c r="E11" s="147"/>
      <c r="F11" s="147"/>
      <c r="G11" s="147"/>
      <c r="H11" s="147"/>
      <c r="I11" s="147"/>
      <c r="J11" s="147"/>
      <c r="K11" s="147"/>
      <c r="L11" s="147"/>
      <c r="M11" s="147"/>
      <c r="N11" s="147"/>
      <c r="O11" s="147"/>
      <c r="P11" s="147"/>
    </row>
    <row r="12" spans="1:16">
      <c r="A12" s="148"/>
      <c r="B12" s="147"/>
      <c r="C12" s="147"/>
      <c r="D12" s="147"/>
      <c r="E12" s="147"/>
      <c r="F12" s="147"/>
      <c r="G12" s="147"/>
      <c r="H12" s="147"/>
      <c r="I12" s="147"/>
      <c r="J12" s="147"/>
      <c r="K12" s="147"/>
      <c r="L12" s="147"/>
      <c r="M12" s="147"/>
      <c r="N12" s="147"/>
      <c r="O12" s="147"/>
      <c r="P12" s="147"/>
    </row>
    <row r="13" spans="1:16">
      <c r="A13" s="148"/>
      <c r="B13" s="147"/>
      <c r="C13" s="147"/>
      <c r="D13" s="147"/>
      <c r="E13" s="147"/>
      <c r="F13" s="147"/>
      <c r="G13" s="147"/>
      <c r="H13" s="147"/>
      <c r="I13" s="147"/>
      <c r="J13" s="147"/>
      <c r="K13" s="147"/>
      <c r="L13" s="147"/>
      <c r="M13" s="147"/>
      <c r="N13" s="147"/>
      <c r="O13" s="147"/>
      <c r="P13" s="147"/>
    </row>
    <row r="14" spans="1:16">
      <c r="A14" s="148"/>
      <c r="B14" s="147"/>
      <c r="C14" s="147"/>
      <c r="D14" s="147"/>
      <c r="E14" s="147"/>
      <c r="F14" s="147"/>
      <c r="G14" s="147"/>
      <c r="H14" s="147"/>
      <c r="I14" s="147"/>
      <c r="J14" s="147"/>
      <c r="K14" s="147"/>
      <c r="L14" s="147"/>
      <c r="M14" s="147"/>
      <c r="N14" s="147"/>
      <c r="O14" s="147"/>
      <c r="P14" s="147"/>
    </row>
    <row r="15" spans="1:16">
      <c r="B15" s="30"/>
      <c r="C15" s="30"/>
      <c r="D15" s="30"/>
      <c r="E15" s="30"/>
      <c r="F15" s="30"/>
      <c r="G15" s="30"/>
      <c r="H15" s="30"/>
      <c r="I15" s="30"/>
      <c r="J15" s="30"/>
      <c r="K15" s="30"/>
      <c r="L15" s="30"/>
      <c r="M15" s="30"/>
      <c r="N15" s="30"/>
      <c r="O15" s="30"/>
      <c r="P15" s="30"/>
    </row>
    <row r="16" spans="1:16">
      <c r="B16" s="30"/>
      <c r="C16" s="30"/>
      <c r="D16" s="30"/>
      <c r="E16" s="30"/>
      <c r="F16" s="30"/>
      <c r="G16" s="30"/>
      <c r="H16" s="30"/>
      <c r="I16" s="30"/>
      <c r="J16" s="30"/>
      <c r="K16" s="30"/>
      <c r="L16" s="30"/>
      <c r="M16" s="30"/>
      <c r="N16" s="30"/>
      <c r="O16" s="30"/>
      <c r="P16" s="30"/>
    </row>
    <row r="17" spans="1:16">
      <c r="B17" s="30"/>
      <c r="C17" s="30"/>
      <c r="D17" s="30"/>
      <c r="E17" s="30"/>
      <c r="F17" s="30"/>
      <c r="G17" s="30"/>
      <c r="H17" s="30"/>
      <c r="I17" s="30"/>
      <c r="J17" s="30"/>
      <c r="K17" s="30"/>
      <c r="L17" s="30"/>
      <c r="M17" s="30"/>
      <c r="N17" s="30"/>
      <c r="O17" s="30"/>
      <c r="P17" s="30"/>
    </row>
    <row r="18" spans="1:16" ht="15">
      <c r="B18" s="472" t="s">
        <v>166</v>
      </c>
      <c r="C18" s="472"/>
      <c r="D18" s="472"/>
      <c r="E18" s="30"/>
      <c r="F18" s="30"/>
      <c r="G18" s="30"/>
      <c r="H18" s="30"/>
      <c r="I18" s="30"/>
      <c r="J18" s="30"/>
      <c r="K18" s="30"/>
      <c r="L18" s="30"/>
      <c r="M18" s="30"/>
      <c r="N18" s="30"/>
      <c r="O18" s="30"/>
      <c r="P18" s="30"/>
    </row>
    <row r="19" spans="1:16" ht="38.25">
      <c r="A19" s="149" t="s">
        <v>167</v>
      </c>
      <c r="B19" s="150" t="s">
        <v>168</v>
      </c>
      <c r="C19" s="150" t="s">
        <v>169</v>
      </c>
      <c r="D19" s="150" t="s">
        <v>170</v>
      </c>
      <c r="E19" s="30"/>
      <c r="F19" s="30"/>
      <c r="H19" s="30"/>
      <c r="I19" s="30"/>
      <c r="J19" s="30"/>
      <c r="K19" s="30"/>
      <c r="L19" s="30"/>
      <c r="M19" s="30"/>
      <c r="N19" s="30"/>
      <c r="O19" s="30"/>
      <c r="P19" s="30"/>
    </row>
    <row r="20" spans="1:16">
      <c r="A20" s="30"/>
      <c r="B20" s="151"/>
      <c r="C20" s="151"/>
      <c r="D20" s="151"/>
      <c r="E20" s="30"/>
      <c r="F20" s="30"/>
      <c r="G20" s="30"/>
      <c r="H20" s="30"/>
      <c r="I20" s="30"/>
      <c r="J20" s="30"/>
      <c r="K20" s="30"/>
      <c r="L20" s="30"/>
      <c r="M20" s="30"/>
      <c r="N20" s="30"/>
      <c r="O20" s="30"/>
      <c r="P20" s="30"/>
    </row>
    <row r="21" spans="1:16">
      <c r="A21" s="30"/>
      <c r="B21" s="30" t="s">
        <v>171</v>
      </c>
      <c r="C21" s="30"/>
      <c r="D21" s="30"/>
      <c r="E21" s="30"/>
      <c r="F21" s="30"/>
      <c r="G21" s="30"/>
      <c r="H21" s="30"/>
      <c r="I21" s="30"/>
      <c r="J21" s="30"/>
      <c r="K21" s="30"/>
      <c r="L21" s="30"/>
      <c r="M21" s="30"/>
      <c r="N21" s="30"/>
      <c r="O21" s="30"/>
      <c r="P21" s="30"/>
    </row>
    <row r="22" spans="1:16">
      <c r="A22" s="30"/>
      <c r="B22" s="30" t="s">
        <v>172</v>
      </c>
      <c r="C22" s="30"/>
      <c r="D22" s="30"/>
      <c r="E22" s="30"/>
      <c r="F22" s="30"/>
      <c r="G22" s="30"/>
      <c r="H22" s="30"/>
      <c r="I22" s="30"/>
      <c r="J22" s="30"/>
      <c r="K22" s="30"/>
      <c r="L22" s="30"/>
      <c r="M22" s="30"/>
      <c r="N22" s="30"/>
      <c r="O22" s="30"/>
      <c r="P22" s="30"/>
    </row>
    <row r="23" spans="1:16">
      <c r="A23" s="30"/>
      <c r="B23" s="30"/>
      <c r="C23" s="30"/>
      <c r="D23" s="30"/>
      <c r="E23" s="30"/>
      <c r="F23" s="30"/>
      <c r="G23" s="30"/>
      <c r="H23" s="30"/>
      <c r="I23" s="30"/>
      <c r="J23" s="30"/>
      <c r="K23" s="30"/>
      <c r="L23" s="30"/>
      <c r="M23" s="30"/>
      <c r="N23" s="30"/>
      <c r="O23" s="30"/>
      <c r="P23" s="30"/>
    </row>
    <row r="24" spans="1:16">
      <c r="A24" s="37" t="s">
        <v>173</v>
      </c>
      <c r="B24" s="30"/>
      <c r="C24" s="30"/>
      <c r="D24" s="30"/>
      <c r="E24" s="30"/>
      <c r="F24" s="30"/>
      <c r="G24" s="30"/>
      <c r="H24" s="30"/>
      <c r="I24" s="30"/>
      <c r="J24" s="30"/>
      <c r="K24" s="30"/>
      <c r="L24" s="30"/>
      <c r="M24" s="30"/>
      <c r="N24" s="30"/>
      <c r="O24" s="30"/>
      <c r="P24" s="30"/>
    </row>
    <row r="25" spans="1:16">
      <c r="A25" s="30">
        <v>1</v>
      </c>
      <c r="B25" s="30" t="s">
        <v>174</v>
      </c>
      <c r="C25" s="30"/>
      <c r="D25" s="30"/>
      <c r="E25" s="30"/>
      <c r="F25" s="30"/>
      <c r="H25" s="152" t="s">
        <v>175</v>
      </c>
      <c r="I25" s="30" t="s">
        <v>176</v>
      </c>
      <c r="J25" s="30"/>
      <c r="K25" s="30"/>
      <c r="L25" s="30"/>
      <c r="M25" s="30"/>
      <c r="N25" s="30"/>
      <c r="O25" s="30"/>
      <c r="P25" s="30"/>
    </row>
    <row r="26" spans="1:16">
      <c r="A26" s="30">
        <v>2</v>
      </c>
      <c r="B26" s="30" t="s">
        <v>177</v>
      </c>
      <c r="C26" s="30"/>
      <c r="D26" s="30"/>
      <c r="E26" s="30"/>
      <c r="F26" s="30"/>
      <c r="H26" s="153">
        <v>0</v>
      </c>
      <c r="I26" s="30" t="s">
        <v>178</v>
      </c>
      <c r="J26" s="38">
        <f>1-H26</f>
        <v>1</v>
      </c>
      <c r="K26" s="30" t="s">
        <v>179</v>
      </c>
      <c r="L26" s="30"/>
      <c r="M26" s="30"/>
      <c r="N26" s="30"/>
      <c r="O26" s="30"/>
      <c r="P26" s="30"/>
    </row>
    <row r="27" spans="1:16">
      <c r="A27" s="30">
        <v>3</v>
      </c>
      <c r="B27" s="30" t="s">
        <v>180</v>
      </c>
      <c r="C27" s="30"/>
      <c r="D27" s="30"/>
      <c r="E27" s="30"/>
      <c r="F27" s="30"/>
      <c r="H27" s="153">
        <v>0</v>
      </c>
      <c r="I27" s="30" t="s">
        <v>178</v>
      </c>
      <c r="J27" s="38">
        <f>1-H27</f>
        <v>1</v>
      </c>
      <c r="K27" s="30" t="s">
        <v>179</v>
      </c>
      <c r="L27" s="30"/>
      <c r="M27" s="30"/>
      <c r="N27" s="30"/>
      <c r="O27" s="30"/>
      <c r="P27" s="30"/>
    </row>
    <row r="28" spans="1:16">
      <c r="A28" s="30">
        <v>4</v>
      </c>
      <c r="B28" s="30" t="s">
        <v>181</v>
      </c>
      <c r="C28" s="30"/>
      <c r="D28" s="30"/>
      <c r="E28" s="30"/>
      <c r="F28" s="30"/>
      <c r="H28" s="154">
        <v>0</v>
      </c>
      <c r="I28" s="30" t="s">
        <v>178</v>
      </c>
      <c r="J28" s="38">
        <f>1-H28</f>
        <v>1</v>
      </c>
      <c r="K28" s="30" t="s">
        <v>179</v>
      </c>
      <c r="L28" s="30"/>
      <c r="M28" s="30"/>
      <c r="N28" s="30"/>
      <c r="O28" s="30"/>
      <c r="P28" s="30"/>
    </row>
    <row r="29" spans="1:16">
      <c r="A29" s="30">
        <v>5</v>
      </c>
      <c r="B29" s="30" t="s">
        <v>182</v>
      </c>
      <c r="C29" s="30"/>
      <c r="D29" s="30"/>
      <c r="E29" s="30"/>
      <c r="F29" s="30"/>
      <c r="H29" s="155"/>
      <c r="I29" s="30" t="s">
        <v>183</v>
      </c>
      <c r="J29" s="30"/>
      <c r="K29" s="30"/>
      <c r="L29" s="30"/>
      <c r="M29" s="30"/>
      <c r="N29" s="30"/>
      <c r="O29" s="30"/>
      <c r="P29" s="30"/>
    </row>
    <row r="30" spans="1:16">
      <c r="A30" s="30">
        <v>6</v>
      </c>
      <c r="B30" s="30" t="s">
        <v>184</v>
      </c>
      <c r="C30" s="30"/>
      <c r="D30" s="30"/>
      <c r="E30" s="30"/>
      <c r="F30" s="30"/>
      <c r="H30" s="155"/>
      <c r="I30" s="30" t="s">
        <v>183</v>
      </c>
      <c r="J30" s="30"/>
      <c r="K30" s="30"/>
      <c r="L30" s="30"/>
      <c r="M30" s="30"/>
      <c r="N30" s="30"/>
      <c r="O30" s="30"/>
      <c r="P30" s="30"/>
    </row>
    <row r="31" spans="1:16">
      <c r="A31" s="30"/>
      <c r="B31" s="30" t="s">
        <v>185</v>
      </c>
      <c r="C31" s="30"/>
      <c r="D31" s="30"/>
      <c r="E31" s="30"/>
      <c r="F31" s="30"/>
      <c r="H31" s="155"/>
      <c r="I31" s="30" t="s">
        <v>183</v>
      </c>
      <c r="J31" s="30"/>
      <c r="K31" s="30"/>
      <c r="L31" s="30"/>
      <c r="M31" s="30"/>
      <c r="N31" s="30"/>
      <c r="O31" s="30"/>
      <c r="P31" s="30"/>
    </row>
    <row r="32" spans="1:16">
      <c r="A32" s="30"/>
      <c r="B32" s="30" t="s">
        <v>186</v>
      </c>
      <c r="C32" s="30"/>
      <c r="D32" s="30"/>
      <c r="E32" s="30"/>
      <c r="F32" s="30"/>
      <c r="H32" s="155"/>
      <c r="I32" s="30" t="s">
        <v>183</v>
      </c>
      <c r="J32" s="30"/>
      <c r="K32" s="30"/>
      <c r="L32" s="30"/>
      <c r="M32" s="30"/>
      <c r="N32" s="30"/>
      <c r="O32" s="30"/>
      <c r="P32" s="30"/>
    </row>
    <row r="33" spans="1:16">
      <c r="A33" s="30">
        <v>7</v>
      </c>
      <c r="B33" s="30" t="s">
        <v>187</v>
      </c>
      <c r="C33" s="30"/>
      <c r="D33" s="30"/>
      <c r="E33" s="30"/>
      <c r="F33" s="30"/>
      <c r="H33" s="155"/>
      <c r="I33" s="30" t="s">
        <v>183</v>
      </c>
      <c r="J33" s="30"/>
      <c r="K33" s="30"/>
      <c r="L33" s="30"/>
      <c r="M33" s="30"/>
      <c r="N33" s="30"/>
      <c r="O33" s="30"/>
      <c r="P33" s="30"/>
    </row>
    <row r="34" spans="1:16">
      <c r="A34" s="30"/>
      <c r="B34" s="30"/>
      <c r="C34" s="30"/>
      <c r="D34" s="30"/>
      <c r="E34" s="30"/>
      <c r="F34" s="30"/>
      <c r="H34" s="30"/>
      <c r="I34" s="30"/>
      <c r="J34" s="30"/>
      <c r="K34" s="30"/>
      <c r="L34" s="30"/>
      <c r="M34" s="30"/>
      <c r="N34" s="30"/>
      <c r="O34" s="30"/>
      <c r="P34" s="30"/>
    </row>
    <row r="35" spans="1:16">
      <c r="A35" s="30">
        <v>8</v>
      </c>
      <c r="B35" s="30" t="s">
        <v>188</v>
      </c>
      <c r="C35" s="30"/>
      <c r="D35" s="30"/>
      <c r="E35" s="30"/>
      <c r="F35" s="30"/>
      <c r="H35" s="156" t="s">
        <v>189</v>
      </c>
      <c r="I35" s="28"/>
      <c r="J35" s="156" t="s">
        <v>190</v>
      </c>
      <c r="L35" s="30"/>
      <c r="M35" s="30"/>
      <c r="N35" s="30"/>
      <c r="O35" s="30"/>
      <c r="P35" s="30"/>
    </row>
    <row r="36" spans="1:16">
      <c r="A36" s="30"/>
      <c r="B36" s="30"/>
      <c r="C36" s="30"/>
      <c r="D36" s="30"/>
      <c r="E36" s="30"/>
      <c r="F36" s="30"/>
      <c r="G36" s="30"/>
      <c r="H36" s="20"/>
      <c r="I36" s="30" t="s">
        <v>70</v>
      </c>
      <c r="J36" s="20"/>
      <c r="K36" s="30" t="s">
        <v>70</v>
      </c>
      <c r="L36" s="30"/>
      <c r="M36" s="30"/>
      <c r="N36" s="30"/>
      <c r="O36" s="30"/>
      <c r="P36" s="30"/>
    </row>
    <row r="37" spans="1:16">
      <c r="A37" s="30"/>
      <c r="B37" s="30"/>
      <c r="C37" s="30"/>
      <c r="D37" s="30"/>
      <c r="E37" s="30"/>
      <c r="F37" s="30"/>
      <c r="G37" s="30"/>
      <c r="H37" s="30"/>
      <c r="I37" s="30"/>
      <c r="J37" s="30"/>
      <c r="K37" s="30"/>
      <c r="L37" s="30"/>
      <c r="M37" s="30"/>
      <c r="N37" s="30"/>
      <c r="O37" s="30"/>
      <c r="P37" s="30"/>
    </row>
    <row r="38" spans="1:16">
      <c r="A38" s="30">
        <v>9</v>
      </c>
      <c r="B38" s="30" t="s">
        <v>191</v>
      </c>
      <c r="C38" s="30"/>
      <c r="D38" s="30"/>
      <c r="E38" s="30"/>
      <c r="F38" s="157"/>
      <c r="G38" s="157"/>
      <c r="H38" s="158" t="s">
        <v>192</v>
      </c>
      <c r="I38" s="30"/>
      <c r="J38" s="156" t="s">
        <v>193</v>
      </c>
      <c r="K38" s="30"/>
      <c r="L38" s="30"/>
      <c r="M38" s="30"/>
      <c r="N38" s="30"/>
      <c r="O38" s="30"/>
      <c r="P38" s="30"/>
    </row>
    <row r="39" spans="1:16">
      <c r="A39" s="30"/>
      <c r="B39" s="30"/>
      <c r="C39" s="30"/>
      <c r="D39" s="30"/>
      <c r="E39" s="30"/>
      <c r="F39" s="157"/>
      <c r="G39" s="157"/>
      <c r="H39" s="152"/>
      <c r="I39" s="30"/>
      <c r="J39" s="152"/>
      <c r="K39" s="30"/>
      <c r="L39" s="30"/>
      <c r="M39" s="30"/>
      <c r="N39" s="30"/>
      <c r="O39" s="30"/>
      <c r="P39" s="30"/>
    </row>
    <row r="40" spans="1:16">
      <c r="A40" s="30"/>
      <c r="B40" s="30"/>
      <c r="C40" s="30"/>
      <c r="D40" s="30"/>
      <c r="E40" s="30"/>
      <c r="F40" s="157"/>
      <c r="G40" s="157"/>
      <c r="H40" s="30"/>
      <c r="I40" s="30"/>
      <c r="J40" s="30"/>
      <c r="K40" s="30"/>
      <c r="L40" s="30"/>
      <c r="M40" s="30"/>
      <c r="N40" s="30"/>
      <c r="O40" s="30"/>
      <c r="P40" s="30"/>
    </row>
    <row r="41" spans="1:16">
      <c r="A41" s="30">
        <v>10</v>
      </c>
      <c r="B41" s="30" t="s">
        <v>194</v>
      </c>
      <c r="C41" s="30"/>
      <c r="D41" s="30"/>
      <c r="E41" s="30"/>
      <c r="F41" s="30"/>
      <c r="G41" s="30"/>
      <c r="H41" s="154">
        <v>0</v>
      </c>
      <c r="I41" s="30" t="s">
        <v>195</v>
      </c>
      <c r="J41" s="30"/>
      <c r="K41" s="30"/>
      <c r="L41" s="30"/>
      <c r="M41" s="30"/>
      <c r="N41" s="30"/>
      <c r="O41" s="30"/>
      <c r="P41" s="30"/>
    </row>
    <row r="42" spans="1:16">
      <c r="A42" s="30">
        <v>11</v>
      </c>
      <c r="B42" s="30" t="s">
        <v>196</v>
      </c>
      <c r="C42" s="30"/>
      <c r="D42" s="30"/>
      <c r="E42" s="30"/>
      <c r="F42" s="30"/>
      <c r="G42" s="30"/>
      <c r="H42" s="153">
        <v>0</v>
      </c>
      <c r="I42" s="30" t="s">
        <v>195</v>
      </c>
      <c r="J42" s="30"/>
      <c r="K42" s="30"/>
      <c r="L42" s="30"/>
      <c r="M42" s="30"/>
      <c r="N42" s="30"/>
      <c r="O42" s="30"/>
      <c r="P42" s="30"/>
    </row>
    <row r="43" spans="1:16">
      <c r="A43" s="30">
        <v>12</v>
      </c>
      <c r="B43" s="30" t="s">
        <v>197</v>
      </c>
      <c r="C43" s="30"/>
      <c r="D43" s="30"/>
      <c r="E43" s="30"/>
      <c r="F43" s="30"/>
      <c r="G43" s="30"/>
      <c r="H43" s="159"/>
      <c r="I43" s="30" t="s">
        <v>198</v>
      </c>
      <c r="J43" s="30"/>
      <c r="K43" s="30"/>
      <c r="L43" s="30"/>
      <c r="M43" s="30"/>
      <c r="N43" s="30"/>
      <c r="O43" s="30"/>
      <c r="P43" s="30"/>
    </row>
    <row r="44" spans="1:16">
      <c r="A44" s="30">
        <v>13</v>
      </c>
      <c r="B44" s="30" t="s">
        <v>199</v>
      </c>
      <c r="C44" s="30"/>
      <c r="D44" s="30"/>
      <c r="E44" s="30"/>
      <c r="F44" s="157"/>
      <c r="G44" s="157"/>
      <c r="H44" s="157"/>
      <c r="I44" s="157"/>
      <c r="J44" s="157"/>
      <c r="K44" s="157"/>
      <c r="L44" s="157"/>
      <c r="M44" s="157"/>
      <c r="N44" s="157"/>
      <c r="O44" s="30"/>
      <c r="P44" s="30"/>
    </row>
    <row r="45" spans="1:16">
      <c r="A45" s="30"/>
      <c r="B45" s="30"/>
      <c r="C45" s="30"/>
      <c r="D45" s="30"/>
      <c r="E45" s="30"/>
      <c r="F45" s="157"/>
      <c r="G45" s="157"/>
      <c r="H45" s="157"/>
      <c r="I45" s="157"/>
      <c r="J45" s="157"/>
      <c r="K45" s="157"/>
      <c r="L45" s="157"/>
      <c r="M45" s="157"/>
      <c r="N45" s="157"/>
      <c r="O45" s="30"/>
      <c r="P45" s="30"/>
    </row>
    <row r="46" spans="1:16">
      <c r="A46" s="160" t="s">
        <v>200</v>
      </c>
      <c r="B46" s="30"/>
      <c r="C46" s="30"/>
      <c r="D46" s="30"/>
      <c r="E46" s="30"/>
      <c r="F46" s="157"/>
      <c r="G46" s="157"/>
      <c r="H46" s="157"/>
      <c r="I46" s="157"/>
      <c r="J46" s="157"/>
      <c r="K46" s="157"/>
      <c r="L46" s="157"/>
      <c r="M46" s="157"/>
      <c r="N46" s="157"/>
      <c r="O46" s="30"/>
      <c r="P46" s="30"/>
    </row>
    <row r="47" spans="1:16">
      <c r="A47" s="9"/>
      <c r="B47" s="146"/>
      <c r="C47" s="147"/>
      <c r="D47" s="147"/>
      <c r="E47" s="147"/>
      <c r="F47" s="147"/>
      <c r="G47" s="147"/>
      <c r="H47" s="147"/>
      <c r="I47" s="147"/>
      <c r="J47" s="147"/>
      <c r="K47" s="147"/>
      <c r="L47" s="147"/>
      <c r="M47" s="147"/>
      <c r="N47" s="147"/>
      <c r="O47" s="147"/>
      <c r="P47" s="147"/>
    </row>
    <row r="48" spans="1:16">
      <c r="A48" s="148"/>
      <c r="B48" s="147"/>
      <c r="C48" s="147"/>
      <c r="D48" s="147"/>
      <c r="E48" s="147"/>
      <c r="F48" s="147"/>
      <c r="G48" s="147"/>
      <c r="H48" s="147"/>
      <c r="I48" s="147"/>
      <c r="J48" s="147"/>
      <c r="K48" s="147"/>
      <c r="L48" s="147"/>
      <c r="M48" s="147"/>
      <c r="N48" s="147"/>
      <c r="O48" s="147"/>
      <c r="P48" s="147"/>
    </row>
    <row r="49" spans="1:16">
      <c r="A49" s="148"/>
      <c r="B49" s="147"/>
      <c r="C49" s="147"/>
      <c r="D49" s="147"/>
      <c r="E49" s="147"/>
      <c r="F49" s="147"/>
      <c r="G49" s="147"/>
      <c r="H49" s="147"/>
      <c r="I49" s="147"/>
      <c r="J49" s="147"/>
      <c r="K49" s="147"/>
      <c r="L49" s="147"/>
      <c r="M49" s="147"/>
      <c r="N49" s="147"/>
      <c r="O49" s="147"/>
      <c r="P49" s="147"/>
    </row>
    <row r="50" spans="1:16">
      <c r="A50" s="148"/>
      <c r="B50" s="147"/>
      <c r="C50" s="147"/>
      <c r="D50" s="147"/>
      <c r="E50" s="147"/>
      <c r="F50" s="147"/>
      <c r="G50" s="147"/>
      <c r="H50" s="147"/>
      <c r="I50" s="147"/>
      <c r="J50" s="147"/>
      <c r="K50" s="147"/>
      <c r="L50" s="147"/>
      <c r="M50" s="147"/>
      <c r="N50" s="147"/>
      <c r="O50" s="147"/>
      <c r="P50" s="147"/>
    </row>
    <row r="51" spans="1:16">
      <c r="A51" s="30"/>
      <c r="B51" s="30"/>
      <c r="C51" s="30"/>
      <c r="D51" s="30"/>
      <c r="E51" s="30"/>
      <c r="F51" s="30"/>
      <c r="G51" s="30"/>
      <c r="H51" s="30"/>
      <c r="I51" s="30"/>
      <c r="J51" s="30"/>
      <c r="K51" s="30"/>
      <c r="L51" s="30"/>
      <c r="M51" s="30"/>
      <c r="N51" s="30"/>
      <c r="O51" s="30"/>
      <c r="P51" s="30"/>
    </row>
    <row r="52" spans="1:16">
      <c r="A52" s="30"/>
      <c r="B52" s="30"/>
      <c r="C52" s="30"/>
      <c r="D52" s="30"/>
      <c r="E52" s="30"/>
      <c r="F52" s="30"/>
      <c r="G52" s="30"/>
      <c r="H52" s="30"/>
      <c r="I52" s="30"/>
      <c r="J52" s="30"/>
      <c r="K52" s="30"/>
      <c r="L52" s="30"/>
      <c r="M52" s="30"/>
      <c r="N52" s="30"/>
      <c r="O52" s="30"/>
      <c r="P52" s="30"/>
    </row>
    <row r="53" spans="1:16">
      <c r="A53" s="30"/>
      <c r="B53" s="30"/>
      <c r="C53" s="30"/>
      <c r="D53" s="30"/>
      <c r="E53" s="30"/>
      <c r="F53" s="30"/>
      <c r="G53" s="30"/>
      <c r="H53" s="30"/>
      <c r="I53" s="30"/>
      <c r="J53" s="30"/>
      <c r="K53" s="30"/>
      <c r="L53" s="30"/>
      <c r="M53" s="30"/>
      <c r="N53" s="30"/>
      <c r="O53" s="30"/>
      <c r="P53" s="30"/>
    </row>
    <row r="54" spans="1:16">
      <c r="A54" s="30"/>
      <c r="B54" s="30"/>
      <c r="C54" s="30"/>
      <c r="D54" s="30"/>
      <c r="E54" s="30"/>
      <c r="F54" s="30"/>
      <c r="G54" s="30"/>
      <c r="H54" s="30"/>
      <c r="I54" s="30"/>
      <c r="J54" s="30"/>
      <c r="K54" s="30"/>
      <c r="L54" s="30"/>
      <c r="M54" s="30"/>
      <c r="N54" s="30"/>
      <c r="O54" s="30"/>
      <c r="P54" s="30"/>
    </row>
    <row r="55" spans="1:16">
      <c r="A55" s="30"/>
      <c r="B55" s="30"/>
      <c r="C55" s="30"/>
      <c r="D55" s="30"/>
      <c r="E55" s="30"/>
      <c r="F55" s="30"/>
      <c r="G55" s="30"/>
      <c r="H55" s="30"/>
      <c r="I55" s="30"/>
      <c r="J55" s="30"/>
      <c r="K55" s="30"/>
      <c r="L55" s="30"/>
      <c r="M55" s="30"/>
      <c r="N55" s="30"/>
      <c r="O55" s="30"/>
      <c r="P55" s="30"/>
    </row>
    <row r="56" spans="1:16">
      <c r="A56" s="30"/>
      <c r="B56" s="30"/>
      <c r="C56" s="30"/>
      <c r="D56" s="30"/>
      <c r="E56" s="30"/>
      <c r="F56" s="30"/>
      <c r="G56" s="30"/>
      <c r="H56" s="30"/>
      <c r="I56" s="30"/>
      <c r="J56" s="30"/>
      <c r="K56" s="30"/>
      <c r="L56" s="30"/>
      <c r="M56" s="30"/>
      <c r="N56" s="30"/>
      <c r="O56" s="30"/>
      <c r="P56" s="30"/>
    </row>
    <row r="57" spans="1:16">
      <c r="A57" s="30"/>
      <c r="B57" s="30"/>
      <c r="C57" s="30"/>
      <c r="D57" s="30"/>
      <c r="E57" s="30"/>
      <c r="F57" s="30"/>
      <c r="G57" s="30"/>
      <c r="H57" s="30"/>
      <c r="I57" s="30"/>
      <c r="J57" s="30"/>
      <c r="K57" s="30"/>
      <c r="L57" s="30"/>
      <c r="M57" s="30"/>
      <c r="N57" s="30"/>
      <c r="O57" s="30"/>
      <c r="P57" s="30"/>
    </row>
    <row r="58" spans="1:16">
      <c r="A58" s="30"/>
      <c r="B58" s="30"/>
      <c r="C58" s="30"/>
      <c r="D58" s="30"/>
      <c r="E58" s="30"/>
      <c r="F58" s="30"/>
      <c r="G58" s="30"/>
      <c r="H58" s="30"/>
      <c r="I58" s="30"/>
      <c r="J58" s="30"/>
      <c r="K58" s="30"/>
      <c r="L58" s="30"/>
      <c r="M58" s="30"/>
      <c r="N58" s="30"/>
      <c r="O58" s="30"/>
      <c r="P58" s="30"/>
    </row>
    <row r="59" spans="1:16">
      <c r="A59" s="30"/>
      <c r="B59" s="30"/>
      <c r="C59" s="30"/>
      <c r="D59" s="30"/>
      <c r="E59" s="30"/>
      <c r="F59" s="30"/>
      <c r="G59" s="30"/>
      <c r="H59" s="30"/>
      <c r="I59" s="30"/>
      <c r="J59" s="30"/>
      <c r="K59" s="30"/>
      <c r="L59" s="30"/>
      <c r="M59" s="30"/>
      <c r="N59" s="30"/>
      <c r="O59" s="30"/>
      <c r="P59" s="30"/>
    </row>
    <row r="60" spans="1:16">
      <c r="A60" s="30"/>
      <c r="B60" s="30"/>
      <c r="C60" s="30"/>
      <c r="D60" s="30"/>
      <c r="E60" s="30"/>
      <c r="F60" s="30"/>
      <c r="G60" s="30"/>
      <c r="H60" s="30"/>
      <c r="I60" s="30"/>
      <c r="J60" s="30"/>
      <c r="K60" s="30"/>
      <c r="L60" s="30"/>
      <c r="M60" s="30"/>
      <c r="N60" s="30"/>
      <c r="O60" s="30"/>
      <c r="P60" s="30"/>
    </row>
    <row r="61" spans="1:16">
      <c r="A61" s="30"/>
      <c r="B61" s="30"/>
      <c r="C61" s="30"/>
      <c r="D61" s="30"/>
      <c r="E61" s="30"/>
      <c r="F61" s="30"/>
      <c r="G61" s="30"/>
      <c r="H61" s="30"/>
      <c r="I61" s="30"/>
      <c r="J61" s="30"/>
      <c r="K61" s="30"/>
      <c r="L61" s="30"/>
      <c r="M61" s="30"/>
      <c r="N61" s="30"/>
      <c r="O61" s="30"/>
      <c r="P61" s="30"/>
    </row>
    <row r="62" spans="1:16">
      <c r="A62" s="30"/>
      <c r="B62" s="30"/>
      <c r="C62" s="30"/>
      <c r="D62" s="30"/>
      <c r="E62" s="30"/>
      <c r="F62" s="30"/>
      <c r="G62" s="30"/>
      <c r="H62" s="30"/>
      <c r="I62" s="30"/>
      <c r="J62" s="30"/>
      <c r="K62" s="30"/>
      <c r="L62" s="30"/>
      <c r="M62" s="30"/>
      <c r="N62" s="30"/>
      <c r="O62" s="30"/>
      <c r="P62" s="30"/>
    </row>
    <row r="63" spans="1:16">
      <c r="A63" s="30"/>
      <c r="B63" s="30"/>
      <c r="C63" s="30"/>
      <c r="D63" s="30"/>
      <c r="E63" s="30"/>
      <c r="F63" s="30"/>
      <c r="G63" s="30"/>
      <c r="H63" s="30"/>
      <c r="I63" s="30"/>
      <c r="J63" s="30"/>
      <c r="K63" s="30"/>
      <c r="L63" s="30"/>
      <c r="M63" s="30"/>
      <c r="N63" s="30"/>
      <c r="O63" s="30"/>
      <c r="P63" s="30"/>
    </row>
    <row r="64" spans="1:16">
      <c r="A64" s="30"/>
      <c r="B64" s="30"/>
      <c r="C64" s="30"/>
      <c r="D64" s="30"/>
      <c r="E64" s="30"/>
      <c r="F64" s="30"/>
      <c r="G64" s="30"/>
      <c r="H64" s="30"/>
      <c r="I64" s="30"/>
      <c r="J64" s="30"/>
      <c r="K64" s="30"/>
      <c r="L64" s="30"/>
      <c r="M64" s="30"/>
      <c r="N64" s="30"/>
      <c r="O64" s="30"/>
      <c r="P64" s="30"/>
    </row>
    <row r="65" spans="1:16">
      <c r="A65" s="30"/>
      <c r="B65" s="30"/>
      <c r="C65" s="30"/>
      <c r="D65" s="30"/>
      <c r="E65" s="30"/>
      <c r="F65" s="30"/>
      <c r="G65" s="30"/>
      <c r="H65" s="30"/>
      <c r="I65" s="30"/>
      <c r="J65" s="30"/>
      <c r="K65" s="30"/>
      <c r="L65" s="30"/>
      <c r="M65" s="30"/>
      <c r="N65" s="30"/>
      <c r="O65" s="30"/>
      <c r="P65" s="30"/>
    </row>
    <row r="66" spans="1:16">
      <c r="A66" s="30"/>
      <c r="B66" s="30"/>
      <c r="C66" s="30"/>
      <c r="D66" s="30"/>
      <c r="E66" s="30"/>
      <c r="F66" s="30"/>
      <c r="G66" s="30"/>
      <c r="H66" s="30"/>
      <c r="I66" s="30"/>
      <c r="J66" s="30"/>
      <c r="K66" s="30"/>
      <c r="L66" s="30"/>
      <c r="M66" s="30"/>
      <c r="N66" s="30"/>
      <c r="O66" s="30"/>
      <c r="P66" s="30"/>
    </row>
    <row r="67" spans="1:16">
      <c r="A67" s="30"/>
      <c r="B67" s="30"/>
      <c r="C67" s="30"/>
      <c r="D67" s="30"/>
      <c r="E67" s="30"/>
      <c r="F67" s="30"/>
      <c r="G67" s="30"/>
      <c r="H67" s="30"/>
      <c r="I67" s="30"/>
      <c r="J67" s="30"/>
      <c r="K67" s="30"/>
      <c r="L67" s="30"/>
      <c r="M67" s="30"/>
      <c r="N67" s="30"/>
      <c r="O67" s="30"/>
      <c r="P67" s="30"/>
    </row>
    <row r="68" spans="1:16">
      <c r="A68" s="30"/>
      <c r="B68" s="30"/>
      <c r="C68" s="30"/>
      <c r="D68" s="30"/>
      <c r="E68" s="30"/>
      <c r="F68" s="30"/>
      <c r="G68" s="30"/>
      <c r="H68" s="30"/>
      <c r="I68" s="30"/>
      <c r="J68" s="30"/>
      <c r="K68" s="30"/>
      <c r="L68" s="30"/>
      <c r="M68" s="30"/>
      <c r="N68" s="30"/>
      <c r="O68" s="30"/>
      <c r="P68" s="30"/>
    </row>
    <row r="69" spans="1:16">
      <c r="A69" s="30"/>
      <c r="B69" s="30"/>
      <c r="C69" s="30"/>
      <c r="D69" s="30"/>
      <c r="E69" s="30"/>
      <c r="F69" s="30"/>
      <c r="G69" s="30"/>
      <c r="H69" s="30"/>
      <c r="I69" s="30"/>
      <c r="J69" s="30"/>
      <c r="K69" s="30"/>
      <c r="L69" s="30"/>
      <c r="M69" s="30"/>
      <c r="N69" s="30"/>
      <c r="O69" s="30"/>
      <c r="P69" s="30"/>
    </row>
    <row r="70" spans="1:16">
      <c r="A70" s="30"/>
      <c r="B70" s="30"/>
      <c r="C70" s="30"/>
      <c r="D70" s="30"/>
      <c r="E70" s="30"/>
      <c r="F70" s="30"/>
      <c r="G70" s="30"/>
      <c r="H70" s="30"/>
      <c r="I70" s="30"/>
      <c r="J70" s="30"/>
      <c r="K70" s="30"/>
      <c r="L70" s="30"/>
      <c r="M70" s="30"/>
      <c r="N70" s="30"/>
      <c r="O70" s="30"/>
      <c r="P70" s="30"/>
    </row>
    <row r="71" spans="1:16">
      <c r="A71" s="30"/>
      <c r="B71" s="30"/>
      <c r="C71" s="30"/>
      <c r="D71" s="30"/>
      <c r="E71" s="30"/>
      <c r="F71" s="30"/>
      <c r="G71" s="30"/>
      <c r="H71" s="30"/>
      <c r="I71" s="30"/>
      <c r="J71" s="30"/>
      <c r="K71" s="30"/>
      <c r="L71" s="30"/>
      <c r="M71" s="30"/>
      <c r="N71" s="30"/>
      <c r="O71" s="30"/>
      <c r="P71" s="30"/>
    </row>
    <row r="72" spans="1:16">
      <c r="A72" s="30"/>
      <c r="B72" s="30"/>
      <c r="C72" s="30"/>
      <c r="D72" s="30"/>
      <c r="E72" s="30"/>
      <c r="F72" s="30"/>
      <c r="G72" s="30"/>
      <c r="H72" s="30"/>
      <c r="I72" s="30"/>
      <c r="J72" s="30"/>
      <c r="K72" s="30"/>
      <c r="L72" s="30"/>
      <c r="M72" s="30"/>
      <c r="N72" s="30"/>
      <c r="O72" s="30"/>
      <c r="P72" s="30"/>
    </row>
    <row r="73" spans="1:16">
      <c r="A73" s="30"/>
      <c r="B73" s="30"/>
      <c r="C73" s="30"/>
      <c r="D73" s="30"/>
      <c r="E73" s="30"/>
      <c r="F73" s="30"/>
      <c r="G73" s="30"/>
      <c r="H73" s="30"/>
      <c r="I73" s="30"/>
      <c r="J73" s="30"/>
      <c r="K73" s="30"/>
      <c r="L73" s="30"/>
      <c r="M73" s="30"/>
      <c r="N73" s="30"/>
      <c r="O73" s="30"/>
      <c r="P73" s="30"/>
    </row>
    <row r="74" spans="1:16">
      <c r="A74" s="30"/>
      <c r="B74" s="30"/>
      <c r="C74" s="30"/>
      <c r="D74" s="30"/>
      <c r="E74" s="30"/>
      <c r="F74" s="30"/>
      <c r="G74" s="30"/>
      <c r="H74" s="30"/>
      <c r="I74" s="30"/>
      <c r="J74" s="30"/>
      <c r="K74" s="30"/>
      <c r="L74" s="30"/>
      <c r="M74" s="30"/>
      <c r="N74" s="30"/>
      <c r="O74" s="30"/>
      <c r="P74" s="30"/>
    </row>
    <row r="75" spans="1:16">
      <c r="A75" s="30"/>
      <c r="B75" s="30"/>
      <c r="C75" s="30"/>
      <c r="D75" s="30"/>
      <c r="E75" s="30"/>
      <c r="F75" s="30"/>
      <c r="G75" s="30"/>
      <c r="H75" s="30"/>
      <c r="I75" s="30"/>
      <c r="J75" s="30"/>
      <c r="K75" s="30"/>
      <c r="L75" s="30"/>
      <c r="M75" s="30"/>
      <c r="N75" s="30"/>
      <c r="O75" s="30"/>
      <c r="P75" s="30"/>
    </row>
    <row r="76" spans="1:16">
      <c r="A76" s="30"/>
      <c r="B76" s="30"/>
      <c r="C76" s="30"/>
      <c r="D76" s="30"/>
      <c r="E76" s="30"/>
      <c r="F76" s="30"/>
      <c r="G76" s="30"/>
      <c r="H76" s="30"/>
      <c r="I76" s="30"/>
      <c r="J76" s="30"/>
      <c r="K76" s="30"/>
      <c r="L76" s="30"/>
      <c r="M76" s="30"/>
      <c r="N76" s="30"/>
      <c r="O76" s="30"/>
      <c r="P76" s="30"/>
    </row>
    <row r="77" spans="1:16">
      <c r="A77" s="30"/>
      <c r="B77" s="30"/>
      <c r="C77" s="30"/>
      <c r="D77" s="30"/>
      <c r="E77" s="30"/>
      <c r="F77" s="30"/>
      <c r="G77" s="30"/>
      <c r="H77" s="30"/>
      <c r="I77" s="30"/>
      <c r="J77" s="30"/>
      <c r="K77" s="30"/>
      <c r="L77" s="30"/>
      <c r="M77" s="30"/>
      <c r="N77" s="30"/>
      <c r="O77" s="30"/>
      <c r="P77" s="30"/>
    </row>
    <row r="78" spans="1:16">
      <c r="A78" s="30"/>
      <c r="B78" s="30"/>
      <c r="C78" s="30"/>
      <c r="D78" s="30"/>
      <c r="E78" s="30"/>
      <c r="F78" s="30"/>
      <c r="G78" s="30"/>
      <c r="H78" s="30"/>
      <c r="I78" s="30"/>
      <c r="J78" s="30"/>
      <c r="K78" s="30"/>
      <c r="L78" s="30"/>
      <c r="M78" s="30"/>
      <c r="N78" s="30"/>
      <c r="O78" s="30"/>
      <c r="P78" s="30"/>
    </row>
    <row r="79" spans="1:16">
      <c r="A79" s="30"/>
      <c r="B79" s="30"/>
      <c r="C79" s="30"/>
      <c r="D79" s="30"/>
      <c r="E79" s="30"/>
      <c r="F79" s="30"/>
      <c r="G79" s="30"/>
      <c r="H79" s="30"/>
      <c r="I79" s="30"/>
      <c r="J79" s="30"/>
      <c r="K79" s="30"/>
      <c r="L79" s="30"/>
      <c r="M79" s="30"/>
      <c r="N79" s="30"/>
      <c r="O79" s="30"/>
      <c r="P79" s="30"/>
    </row>
    <row r="80" spans="1:16">
      <c r="A80" s="30"/>
      <c r="B80" s="30"/>
      <c r="C80" s="30"/>
      <c r="D80" s="30"/>
      <c r="E80" s="30"/>
      <c r="F80" s="30"/>
      <c r="G80" s="30"/>
      <c r="H80" s="30"/>
      <c r="I80" s="30"/>
      <c r="J80" s="30"/>
      <c r="K80" s="30"/>
      <c r="L80" s="30"/>
      <c r="M80" s="30"/>
      <c r="N80" s="30"/>
      <c r="O80" s="30"/>
      <c r="P80" s="30"/>
    </row>
    <row r="81" spans="1:16">
      <c r="A81" s="30"/>
      <c r="B81" s="30"/>
      <c r="C81" s="30"/>
      <c r="D81" s="30"/>
      <c r="E81" s="30"/>
      <c r="F81" s="30"/>
      <c r="G81" s="30"/>
      <c r="H81" s="30"/>
      <c r="I81" s="30"/>
      <c r="J81" s="30"/>
      <c r="K81" s="30"/>
      <c r="L81" s="30"/>
      <c r="M81" s="30"/>
      <c r="N81" s="30"/>
      <c r="O81" s="30"/>
      <c r="P81" s="30"/>
    </row>
    <row r="82" spans="1:16">
      <c r="A82" s="30"/>
      <c r="B82" s="30"/>
      <c r="C82" s="30"/>
      <c r="D82" s="30"/>
      <c r="E82" s="30"/>
      <c r="F82" s="30"/>
      <c r="G82" s="30"/>
      <c r="H82" s="30"/>
      <c r="I82" s="30"/>
      <c r="J82" s="30"/>
      <c r="K82" s="30"/>
      <c r="L82" s="30"/>
      <c r="M82" s="30"/>
      <c r="N82" s="30"/>
      <c r="O82" s="30"/>
      <c r="P82" s="30"/>
    </row>
    <row r="83" spans="1:16">
      <c r="A83" s="30"/>
      <c r="B83" s="30"/>
      <c r="C83" s="30"/>
      <c r="D83" s="30"/>
      <c r="E83" s="30"/>
      <c r="F83" s="30"/>
      <c r="G83" s="30"/>
      <c r="H83" s="30"/>
      <c r="I83" s="30"/>
      <c r="J83" s="30"/>
      <c r="K83" s="30"/>
      <c r="L83" s="30"/>
      <c r="M83" s="30"/>
      <c r="N83" s="30"/>
      <c r="O83" s="30"/>
      <c r="P83" s="30"/>
    </row>
    <row r="84" spans="1:16">
      <c r="A84" s="30"/>
      <c r="B84" s="30"/>
      <c r="C84" s="30"/>
      <c r="D84" s="30"/>
      <c r="E84" s="30"/>
      <c r="F84" s="30"/>
      <c r="G84" s="30"/>
      <c r="H84" s="30"/>
      <c r="I84" s="30"/>
      <c r="J84" s="30"/>
      <c r="K84" s="30"/>
      <c r="L84" s="30"/>
      <c r="M84" s="30"/>
      <c r="N84" s="30"/>
      <c r="O84" s="30"/>
      <c r="P84" s="30"/>
    </row>
    <row r="85" spans="1:16">
      <c r="A85" s="30"/>
      <c r="B85" s="30"/>
      <c r="C85" s="30"/>
      <c r="D85" s="30"/>
      <c r="E85" s="30"/>
      <c r="F85" s="30"/>
      <c r="G85" s="30"/>
      <c r="H85" s="30"/>
      <c r="I85" s="30"/>
      <c r="J85" s="30"/>
      <c r="K85" s="30"/>
      <c r="L85" s="30"/>
      <c r="M85" s="30"/>
      <c r="N85" s="30"/>
      <c r="O85" s="30"/>
      <c r="P85" s="30"/>
    </row>
    <row r="86" spans="1:16">
      <c r="A86" s="30"/>
      <c r="B86" s="30"/>
      <c r="C86" s="30"/>
      <c r="D86" s="30"/>
      <c r="E86" s="30"/>
      <c r="F86" s="30"/>
      <c r="G86" s="30"/>
      <c r="H86" s="30"/>
      <c r="I86" s="30"/>
      <c r="J86" s="30"/>
      <c r="K86" s="30"/>
      <c r="L86" s="30"/>
      <c r="M86" s="30"/>
      <c r="N86" s="30"/>
      <c r="O86" s="30"/>
      <c r="P86" s="30"/>
    </row>
    <row r="87" spans="1:16">
      <c r="A87" s="30"/>
      <c r="B87" s="30"/>
      <c r="C87" s="30"/>
      <c r="D87" s="30"/>
      <c r="E87" s="30"/>
      <c r="F87" s="30"/>
      <c r="G87" s="30"/>
      <c r="H87" s="30"/>
      <c r="I87" s="30"/>
      <c r="J87" s="30"/>
      <c r="K87" s="30"/>
      <c r="L87" s="30"/>
      <c r="M87" s="30"/>
      <c r="N87" s="30"/>
      <c r="O87" s="30"/>
      <c r="P87" s="30"/>
    </row>
    <row r="88" spans="1:16">
      <c r="A88" s="30"/>
      <c r="B88" s="30"/>
      <c r="C88" s="30"/>
      <c r="D88" s="30"/>
      <c r="E88" s="30"/>
      <c r="F88" s="30"/>
      <c r="G88" s="30"/>
      <c r="H88" s="30"/>
      <c r="I88" s="30"/>
      <c r="J88" s="30"/>
      <c r="K88" s="30"/>
      <c r="L88" s="30"/>
      <c r="M88" s="30"/>
      <c r="N88" s="30"/>
      <c r="O88" s="30"/>
      <c r="P88" s="30"/>
    </row>
    <row r="89" spans="1:16">
      <c r="A89" s="30"/>
      <c r="B89" s="30"/>
      <c r="C89" s="30"/>
      <c r="D89" s="30"/>
      <c r="E89" s="30"/>
      <c r="F89" s="30"/>
      <c r="G89" s="30"/>
      <c r="H89" s="30"/>
      <c r="I89" s="30"/>
      <c r="J89" s="30"/>
      <c r="K89" s="30"/>
      <c r="L89" s="30"/>
      <c r="M89" s="30"/>
      <c r="N89" s="30"/>
      <c r="O89" s="30"/>
      <c r="P89" s="30"/>
    </row>
    <row r="90" spans="1:16">
      <c r="A90" s="30"/>
      <c r="B90" s="30"/>
      <c r="C90" s="30"/>
      <c r="D90" s="30"/>
      <c r="E90" s="30"/>
      <c r="F90" s="30"/>
      <c r="G90" s="30"/>
      <c r="H90" s="30"/>
      <c r="I90" s="30"/>
      <c r="J90" s="30"/>
      <c r="K90" s="30"/>
      <c r="L90" s="30"/>
      <c r="M90" s="30"/>
      <c r="N90" s="30"/>
      <c r="O90" s="30"/>
      <c r="P90" s="30"/>
    </row>
    <row r="91" spans="1:16">
      <c r="A91" s="30"/>
      <c r="B91" s="30"/>
      <c r="C91" s="30"/>
      <c r="D91" s="30"/>
      <c r="E91" s="30"/>
      <c r="F91" s="30"/>
      <c r="G91" s="30"/>
      <c r="H91" s="30"/>
      <c r="I91" s="30"/>
      <c r="J91" s="30"/>
      <c r="K91" s="30"/>
      <c r="L91" s="30"/>
      <c r="M91" s="30"/>
      <c r="N91" s="30"/>
      <c r="O91" s="30"/>
      <c r="P91" s="30"/>
    </row>
    <row r="92" spans="1:16">
      <c r="A92" s="30"/>
      <c r="B92" s="30"/>
      <c r="C92" s="30"/>
      <c r="D92" s="30"/>
      <c r="E92" s="30"/>
      <c r="F92" s="30"/>
      <c r="G92" s="30"/>
      <c r="H92" s="30"/>
      <c r="I92" s="30"/>
      <c r="J92" s="30"/>
      <c r="K92" s="30"/>
      <c r="L92" s="30"/>
      <c r="M92" s="30"/>
      <c r="N92" s="30"/>
      <c r="O92" s="30"/>
      <c r="P92" s="30"/>
    </row>
    <row r="93" spans="1:16">
      <c r="A93" s="30"/>
      <c r="B93" s="30"/>
      <c r="C93" s="30"/>
      <c r="D93" s="30"/>
      <c r="E93" s="30"/>
      <c r="F93" s="30"/>
      <c r="G93" s="30"/>
      <c r="H93" s="30"/>
      <c r="I93" s="30"/>
      <c r="J93" s="30"/>
      <c r="K93" s="30"/>
      <c r="L93" s="30"/>
      <c r="M93" s="30"/>
      <c r="N93" s="30"/>
      <c r="O93" s="30"/>
      <c r="P93" s="30"/>
    </row>
    <row r="94" spans="1:16">
      <c r="A94" s="30"/>
      <c r="B94" s="30"/>
      <c r="C94" s="30"/>
      <c r="D94" s="30"/>
      <c r="E94" s="30"/>
      <c r="F94" s="30"/>
      <c r="G94" s="30"/>
      <c r="H94" s="30"/>
      <c r="I94" s="30"/>
      <c r="J94" s="30"/>
      <c r="K94" s="30"/>
      <c r="L94" s="30"/>
      <c r="M94" s="30"/>
      <c r="N94" s="30"/>
      <c r="O94" s="30"/>
      <c r="P94" s="30"/>
    </row>
    <row r="95" spans="1:16">
      <c r="A95" s="30"/>
      <c r="B95" s="30"/>
      <c r="C95" s="30"/>
      <c r="D95" s="30"/>
      <c r="E95" s="30"/>
      <c r="F95" s="30"/>
      <c r="G95" s="30"/>
      <c r="H95" s="30"/>
      <c r="I95" s="30"/>
      <c r="J95" s="30"/>
      <c r="K95" s="30"/>
      <c r="L95" s="30"/>
      <c r="M95" s="30"/>
      <c r="N95" s="30"/>
      <c r="O95" s="30"/>
      <c r="P95" s="30"/>
    </row>
    <row r="96" spans="1:16">
      <c r="A96" s="30"/>
      <c r="B96" s="30"/>
      <c r="C96" s="30"/>
      <c r="D96" s="30"/>
      <c r="E96" s="30"/>
      <c r="F96" s="30"/>
      <c r="G96" s="30"/>
      <c r="H96" s="30"/>
      <c r="I96" s="30"/>
      <c r="J96" s="30"/>
      <c r="K96" s="30"/>
      <c r="L96" s="30"/>
      <c r="M96" s="30"/>
      <c r="N96" s="30"/>
      <c r="O96" s="30"/>
      <c r="P96" s="30"/>
    </row>
    <row r="97" spans="1:16">
      <c r="A97" s="30"/>
      <c r="B97" s="30"/>
      <c r="C97" s="30"/>
      <c r="D97" s="30"/>
      <c r="E97" s="30"/>
      <c r="F97" s="30"/>
      <c r="G97" s="30"/>
      <c r="H97" s="30"/>
      <c r="I97" s="30"/>
      <c r="J97" s="30"/>
      <c r="K97" s="30"/>
      <c r="L97" s="30"/>
      <c r="M97" s="30"/>
      <c r="N97" s="30"/>
      <c r="O97" s="30"/>
      <c r="P97" s="30"/>
    </row>
    <row r="98" spans="1:16">
      <c r="A98" s="30"/>
      <c r="B98" s="30"/>
      <c r="C98" s="30"/>
      <c r="D98" s="30"/>
      <c r="E98" s="30"/>
      <c r="F98" s="30"/>
      <c r="G98" s="30"/>
      <c r="H98" s="30"/>
      <c r="I98" s="30"/>
      <c r="J98" s="30"/>
      <c r="K98" s="30"/>
      <c r="L98" s="30"/>
      <c r="M98" s="30"/>
      <c r="N98" s="30"/>
      <c r="O98" s="30"/>
      <c r="P98" s="30"/>
    </row>
    <row r="99" spans="1:16">
      <c r="A99" s="30"/>
      <c r="B99" s="30"/>
      <c r="C99" s="30"/>
      <c r="D99" s="30"/>
      <c r="E99" s="30"/>
      <c r="F99" s="30"/>
      <c r="G99" s="30"/>
      <c r="H99" s="30"/>
      <c r="I99" s="30"/>
      <c r="J99" s="30"/>
      <c r="K99" s="30"/>
      <c r="L99" s="30"/>
      <c r="M99" s="30"/>
      <c r="N99" s="30"/>
      <c r="O99" s="30"/>
      <c r="P99" s="30"/>
    </row>
    <row r="100" spans="1:16">
      <c r="A100" s="30"/>
      <c r="B100" s="30"/>
      <c r="C100" s="30"/>
      <c r="D100" s="30"/>
      <c r="E100" s="30"/>
      <c r="F100" s="30"/>
      <c r="G100" s="30"/>
      <c r="H100" s="30"/>
      <c r="I100" s="30"/>
      <c r="J100" s="30"/>
      <c r="K100" s="30"/>
      <c r="L100" s="30"/>
      <c r="M100" s="30"/>
      <c r="N100" s="30"/>
      <c r="O100" s="30"/>
      <c r="P100" s="30"/>
    </row>
    <row r="101" spans="1:16">
      <c r="A101" s="30"/>
      <c r="B101" s="30"/>
      <c r="C101" s="30"/>
      <c r="D101" s="30"/>
      <c r="E101" s="30"/>
      <c r="F101" s="30"/>
      <c r="G101" s="30"/>
      <c r="H101" s="30"/>
      <c r="I101" s="30"/>
      <c r="J101" s="30"/>
      <c r="K101" s="30"/>
      <c r="L101" s="30"/>
      <c r="M101" s="30"/>
      <c r="N101" s="30"/>
      <c r="O101" s="30"/>
      <c r="P101" s="30"/>
    </row>
    <row r="102" spans="1:16">
      <c r="A102" s="30"/>
      <c r="B102" s="30"/>
      <c r="C102" s="30"/>
      <c r="D102" s="30"/>
      <c r="E102" s="30"/>
      <c r="F102" s="30"/>
      <c r="G102" s="30"/>
      <c r="H102" s="30"/>
      <c r="I102" s="30"/>
      <c r="J102" s="30"/>
      <c r="K102" s="30"/>
      <c r="L102" s="30"/>
      <c r="M102" s="30"/>
      <c r="N102" s="30"/>
      <c r="O102" s="30"/>
      <c r="P102" s="30"/>
    </row>
    <row r="103" spans="1:16">
      <c r="A103" s="30"/>
      <c r="B103" s="30"/>
      <c r="C103" s="30"/>
      <c r="D103" s="30"/>
      <c r="E103" s="30"/>
      <c r="F103" s="30"/>
      <c r="G103" s="30"/>
      <c r="H103" s="30"/>
      <c r="I103" s="30"/>
      <c r="J103" s="30"/>
      <c r="K103" s="30"/>
      <c r="L103" s="30"/>
      <c r="M103" s="30"/>
      <c r="N103" s="30"/>
      <c r="O103" s="30"/>
      <c r="P103" s="30"/>
    </row>
    <row r="104" spans="1:16">
      <c r="A104" s="30"/>
      <c r="B104" s="30"/>
      <c r="C104" s="30"/>
      <c r="D104" s="30"/>
      <c r="E104" s="30"/>
      <c r="F104" s="30"/>
      <c r="G104" s="30"/>
      <c r="H104" s="30"/>
      <c r="I104" s="30"/>
      <c r="J104" s="30"/>
      <c r="K104" s="30"/>
      <c r="L104" s="30"/>
      <c r="M104" s="30"/>
      <c r="N104" s="30"/>
      <c r="O104" s="30"/>
      <c r="P104" s="30"/>
    </row>
    <row r="105" spans="1:16">
      <c r="A105" s="30"/>
      <c r="B105" s="30"/>
      <c r="C105" s="30"/>
      <c r="D105" s="30"/>
      <c r="E105" s="30"/>
      <c r="F105" s="30"/>
      <c r="G105" s="30"/>
      <c r="H105" s="30"/>
      <c r="I105" s="30"/>
      <c r="J105" s="30"/>
      <c r="K105" s="30"/>
      <c r="L105" s="30"/>
      <c r="M105" s="30"/>
      <c r="N105" s="30"/>
      <c r="O105" s="30"/>
      <c r="P105" s="30"/>
    </row>
    <row r="106" spans="1:16">
      <c r="A106" s="30"/>
      <c r="B106" s="30"/>
      <c r="C106" s="30"/>
      <c r="D106" s="30"/>
      <c r="E106" s="30"/>
      <c r="F106" s="30"/>
      <c r="G106" s="30"/>
      <c r="H106" s="30"/>
      <c r="I106" s="30"/>
      <c r="J106" s="30"/>
      <c r="K106" s="30"/>
      <c r="L106" s="30"/>
      <c r="M106" s="30"/>
      <c r="N106" s="30"/>
      <c r="O106" s="30"/>
      <c r="P106" s="30"/>
    </row>
    <row r="107" spans="1:16">
      <c r="A107" s="30"/>
      <c r="B107" s="30"/>
      <c r="C107" s="30"/>
      <c r="D107" s="30"/>
      <c r="E107" s="30"/>
      <c r="F107" s="30"/>
      <c r="G107" s="30"/>
      <c r="H107" s="30"/>
      <c r="I107" s="30"/>
      <c r="J107" s="30"/>
      <c r="K107" s="30"/>
      <c r="L107" s="30"/>
      <c r="M107" s="30"/>
      <c r="N107" s="30"/>
      <c r="O107" s="30"/>
      <c r="P107" s="30"/>
    </row>
    <row r="108" spans="1:16">
      <c r="A108" s="30"/>
      <c r="B108" s="30"/>
      <c r="C108" s="30"/>
      <c r="D108" s="30"/>
      <c r="E108" s="30"/>
      <c r="F108" s="30"/>
      <c r="G108" s="30"/>
      <c r="H108" s="30"/>
      <c r="I108" s="30"/>
      <c r="J108" s="30"/>
      <c r="K108" s="30"/>
      <c r="L108" s="30"/>
      <c r="M108" s="30"/>
      <c r="N108" s="30"/>
      <c r="O108" s="30"/>
      <c r="P108" s="30"/>
    </row>
    <row r="109" spans="1:16">
      <c r="A109" s="30"/>
      <c r="B109" s="30"/>
      <c r="C109" s="30"/>
      <c r="D109" s="30"/>
      <c r="E109" s="30"/>
      <c r="F109" s="30"/>
      <c r="G109" s="30"/>
      <c r="H109" s="30"/>
      <c r="I109" s="30"/>
      <c r="J109" s="30"/>
      <c r="K109" s="30"/>
      <c r="L109" s="30"/>
      <c r="M109" s="30"/>
      <c r="N109" s="30"/>
      <c r="O109" s="30"/>
      <c r="P109" s="30"/>
    </row>
    <row r="110" spans="1:16">
      <c r="A110" s="30"/>
      <c r="B110" s="30"/>
      <c r="C110" s="30"/>
      <c r="D110" s="30"/>
      <c r="E110" s="30"/>
      <c r="F110" s="30"/>
      <c r="G110" s="30"/>
      <c r="H110" s="30"/>
      <c r="I110" s="30"/>
      <c r="J110" s="30"/>
      <c r="K110" s="30"/>
      <c r="L110" s="30"/>
      <c r="M110" s="30"/>
      <c r="N110" s="30"/>
      <c r="O110" s="30"/>
      <c r="P110" s="30"/>
    </row>
    <row r="111" spans="1:16">
      <c r="A111" s="30"/>
      <c r="B111" s="30"/>
      <c r="C111" s="30"/>
      <c r="D111" s="30"/>
      <c r="E111" s="30"/>
      <c r="F111" s="30"/>
      <c r="G111" s="30"/>
      <c r="H111" s="30"/>
      <c r="I111" s="30"/>
      <c r="J111" s="30"/>
      <c r="K111" s="30"/>
      <c r="L111" s="30"/>
      <c r="M111" s="30"/>
      <c r="N111" s="30"/>
      <c r="O111" s="30"/>
      <c r="P111" s="30"/>
    </row>
    <row r="112" spans="1:16">
      <c r="A112" s="30"/>
      <c r="B112" s="30"/>
      <c r="C112" s="30"/>
      <c r="D112" s="30"/>
      <c r="E112" s="30"/>
      <c r="F112" s="30"/>
      <c r="G112" s="30"/>
      <c r="H112" s="30"/>
      <c r="I112" s="30"/>
      <c r="J112" s="30"/>
      <c r="K112" s="30"/>
      <c r="L112" s="30"/>
      <c r="M112" s="30"/>
      <c r="N112" s="30"/>
      <c r="O112" s="30"/>
      <c r="P112" s="30"/>
    </row>
    <row r="113" spans="1:16">
      <c r="A113" s="30"/>
      <c r="B113" s="30"/>
      <c r="C113" s="30"/>
      <c r="D113" s="30"/>
      <c r="E113" s="30"/>
      <c r="F113" s="30"/>
      <c r="G113" s="30"/>
      <c r="H113" s="30"/>
      <c r="I113" s="30"/>
      <c r="J113" s="30"/>
      <c r="K113" s="30"/>
      <c r="L113" s="30"/>
      <c r="M113" s="30"/>
      <c r="N113" s="30"/>
      <c r="O113" s="30"/>
      <c r="P113" s="30"/>
    </row>
    <row r="114" spans="1:16">
      <c r="A114" s="30"/>
      <c r="B114" s="30"/>
      <c r="C114" s="30"/>
      <c r="D114" s="30"/>
      <c r="E114" s="30"/>
      <c r="F114" s="30"/>
      <c r="G114" s="30"/>
      <c r="H114" s="30"/>
      <c r="I114" s="30"/>
      <c r="J114" s="30"/>
      <c r="K114" s="30"/>
      <c r="L114" s="30"/>
      <c r="M114" s="30"/>
      <c r="N114" s="30"/>
      <c r="O114" s="30"/>
      <c r="P114" s="30"/>
    </row>
    <row r="115" spans="1:16">
      <c r="A115" s="30"/>
      <c r="B115" s="30"/>
      <c r="C115" s="30"/>
      <c r="D115" s="30"/>
      <c r="E115" s="30"/>
      <c r="F115" s="30"/>
      <c r="G115" s="30"/>
      <c r="H115" s="30"/>
      <c r="I115" s="30"/>
      <c r="J115" s="30"/>
      <c r="K115" s="30"/>
      <c r="L115" s="30"/>
      <c r="M115" s="30"/>
      <c r="N115" s="30"/>
      <c r="O115" s="30"/>
      <c r="P115" s="30"/>
    </row>
    <row r="116" spans="1:16">
      <c r="A116" s="30"/>
      <c r="B116" s="30"/>
      <c r="C116" s="30"/>
      <c r="D116" s="30"/>
      <c r="E116" s="30"/>
      <c r="F116" s="30"/>
      <c r="G116" s="30"/>
      <c r="H116" s="30"/>
      <c r="I116" s="30"/>
      <c r="J116" s="30"/>
      <c r="K116" s="30"/>
      <c r="L116" s="30"/>
      <c r="M116" s="30"/>
      <c r="N116" s="30"/>
      <c r="O116" s="30"/>
      <c r="P116" s="30"/>
    </row>
    <row r="117" spans="1:16">
      <c r="A117" s="30"/>
      <c r="B117" s="30"/>
      <c r="C117" s="30"/>
      <c r="D117" s="30"/>
      <c r="E117" s="30"/>
      <c r="F117" s="30"/>
      <c r="G117" s="30"/>
      <c r="H117" s="30"/>
      <c r="I117" s="30"/>
      <c r="J117" s="30"/>
      <c r="K117" s="30"/>
      <c r="L117" s="30"/>
      <c r="M117" s="30"/>
      <c r="N117" s="30"/>
      <c r="O117" s="30"/>
      <c r="P117" s="30"/>
    </row>
    <row r="118" spans="1:16">
      <c r="A118" s="30"/>
      <c r="B118" s="30"/>
      <c r="C118" s="30"/>
      <c r="D118" s="30"/>
      <c r="E118" s="30"/>
      <c r="F118" s="30"/>
      <c r="G118" s="30"/>
      <c r="H118" s="30"/>
      <c r="I118" s="30"/>
      <c r="J118" s="30"/>
      <c r="K118" s="30"/>
      <c r="L118" s="30"/>
      <c r="M118" s="30"/>
      <c r="N118" s="30"/>
      <c r="O118" s="30"/>
      <c r="P118" s="30"/>
    </row>
    <row r="119" spans="1:16">
      <c r="A119" s="30"/>
      <c r="B119" s="30"/>
      <c r="C119" s="30"/>
      <c r="D119" s="30"/>
      <c r="E119" s="30"/>
      <c r="F119" s="30"/>
      <c r="G119" s="30"/>
      <c r="H119" s="30"/>
      <c r="I119" s="30"/>
      <c r="J119" s="30"/>
      <c r="K119" s="30"/>
      <c r="L119" s="30"/>
      <c r="M119" s="30"/>
      <c r="N119" s="30"/>
      <c r="O119" s="30"/>
      <c r="P119" s="30"/>
    </row>
    <row r="120" spans="1:16">
      <c r="A120" s="30"/>
      <c r="B120" s="30"/>
      <c r="C120" s="30"/>
      <c r="D120" s="30"/>
      <c r="E120" s="30"/>
      <c r="F120" s="30"/>
      <c r="G120" s="30"/>
      <c r="H120" s="30"/>
      <c r="I120" s="30"/>
      <c r="J120" s="30"/>
      <c r="K120" s="30"/>
      <c r="L120" s="30"/>
      <c r="M120" s="30"/>
      <c r="N120" s="30"/>
      <c r="O120" s="30"/>
      <c r="P120" s="30"/>
    </row>
    <row r="121" spans="1:16">
      <c r="A121" s="30"/>
      <c r="B121" s="30"/>
      <c r="C121" s="30"/>
      <c r="D121" s="30"/>
      <c r="E121" s="30"/>
      <c r="F121" s="30"/>
      <c r="G121" s="30"/>
      <c r="H121" s="30"/>
      <c r="I121" s="30"/>
      <c r="J121" s="30"/>
      <c r="K121" s="30"/>
      <c r="L121" s="30"/>
      <c r="M121" s="30"/>
      <c r="N121" s="30"/>
      <c r="O121" s="30"/>
      <c r="P121" s="30"/>
    </row>
    <row r="122" spans="1:16">
      <c r="A122" s="30"/>
      <c r="B122" s="30"/>
      <c r="C122" s="30"/>
      <c r="D122" s="30"/>
      <c r="E122" s="30"/>
      <c r="F122" s="30"/>
      <c r="G122" s="30"/>
      <c r="H122" s="30"/>
      <c r="I122" s="30"/>
      <c r="J122" s="30"/>
      <c r="K122" s="30"/>
      <c r="L122" s="30"/>
      <c r="M122" s="30"/>
      <c r="N122" s="30"/>
      <c r="O122" s="30"/>
      <c r="P122" s="30"/>
    </row>
    <row r="123" spans="1:16">
      <c r="A123" s="30"/>
      <c r="B123" s="30"/>
      <c r="C123" s="30"/>
      <c r="D123" s="30"/>
      <c r="E123" s="30"/>
      <c r="F123" s="30"/>
      <c r="G123" s="30"/>
      <c r="H123" s="30"/>
      <c r="I123" s="30"/>
      <c r="J123" s="30"/>
      <c r="K123" s="30"/>
      <c r="L123" s="30"/>
      <c r="M123" s="30"/>
      <c r="N123" s="30"/>
      <c r="O123" s="30"/>
      <c r="P123" s="30"/>
    </row>
    <row r="124" spans="1:16">
      <c r="A124" s="30"/>
      <c r="B124" s="30"/>
      <c r="C124" s="30"/>
      <c r="D124" s="30"/>
      <c r="E124" s="30"/>
      <c r="F124" s="30"/>
      <c r="G124" s="30"/>
      <c r="H124" s="30"/>
      <c r="I124" s="30"/>
      <c r="J124" s="30"/>
      <c r="K124" s="30"/>
      <c r="L124" s="30"/>
      <c r="M124" s="30"/>
      <c r="N124" s="30"/>
      <c r="O124" s="30"/>
      <c r="P124" s="30"/>
    </row>
    <row r="125" spans="1:16">
      <c r="A125" s="30"/>
      <c r="B125" s="30"/>
      <c r="C125" s="30"/>
      <c r="D125" s="30"/>
      <c r="E125" s="30"/>
      <c r="F125" s="30"/>
      <c r="G125" s="30"/>
      <c r="H125" s="30"/>
      <c r="I125" s="30"/>
      <c r="J125" s="30"/>
      <c r="K125" s="30"/>
      <c r="L125" s="30"/>
      <c r="M125" s="30"/>
      <c r="N125" s="30"/>
      <c r="O125" s="30"/>
      <c r="P125" s="30"/>
    </row>
    <row r="126" spans="1:16">
      <c r="A126" s="30"/>
      <c r="B126" s="30"/>
      <c r="C126" s="30"/>
      <c r="D126" s="30"/>
      <c r="E126" s="30"/>
      <c r="F126" s="30"/>
      <c r="G126" s="30"/>
      <c r="H126" s="30"/>
      <c r="I126" s="30"/>
      <c r="J126" s="30"/>
      <c r="K126" s="30"/>
      <c r="L126" s="30"/>
      <c r="M126" s="30"/>
      <c r="N126" s="30"/>
      <c r="O126" s="30"/>
      <c r="P126" s="30"/>
    </row>
    <row r="127" spans="1:16">
      <c r="A127" s="30"/>
      <c r="B127" s="30"/>
      <c r="C127" s="30"/>
      <c r="D127" s="30"/>
      <c r="E127" s="30"/>
      <c r="F127" s="30"/>
      <c r="G127" s="30"/>
      <c r="H127" s="30"/>
      <c r="I127" s="30"/>
      <c r="J127" s="30"/>
      <c r="K127" s="30"/>
      <c r="L127" s="30"/>
      <c r="M127" s="30"/>
      <c r="N127" s="30"/>
      <c r="O127" s="30"/>
      <c r="P127" s="30"/>
    </row>
    <row r="128" spans="1:16">
      <c r="A128" s="30"/>
      <c r="B128" s="30"/>
      <c r="C128" s="30"/>
      <c r="D128" s="30"/>
      <c r="E128" s="30"/>
      <c r="F128" s="30"/>
      <c r="G128" s="30"/>
      <c r="H128" s="30"/>
      <c r="I128" s="30"/>
      <c r="J128" s="30"/>
      <c r="K128" s="30"/>
      <c r="L128" s="30"/>
      <c r="M128" s="30"/>
      <c r="N128" s="30"/>
      <c r="O128" s="30"/>
      <c r="P128" s="30"/>
    </row>
    <row r="129" spans="1:16">
      <c r="A129" s="30"/>
      <c r="B129" s="30"/>
      <c r="C129" s="30"/>
      <c r="D129" s="30"/>
      <c r="E129" s="30"/>
      <c r="F129" s="30"/>
      <c r="G129" s="30"/>
      <c r="H129" s="30"/>
      <c r="I129" s="30"/>
      <c r="J129" s="30"/>
      <c r="K129" s="30"/>
      <c r="L129" s="30"/>
      <c r="M129" s="30"/>
      <c r="N129" s="30"/>
      <c r="O129" s="30"/>
      <c r="P129" s="30"/>
    </row>
    <row r="130" spans="1:16">
      <c r="A130" s="30"/>
      <c r="B130" s="30"/>
      <c r="C130" s="30"/>
      <c r="D130" s="30"/>
      <c r="E130" s="30"/>
      <c r="F130" s="30"/>
      <c r="G130" s="30"/>
      <c r="H130" s="30"/>
      <c r="I130" s="30"/>
      <c r="J130" s="30"/>
      <c r="K130" s="30"/>
      <c r="L130" s="30"/>
      <c r="M130" s="30"/>
      <c r="N130" s="30"/>
      <c r="O130" s="30"/>
      <c r="P130" s="30"/>
    </row>
    <row r="131" spans="1:16">
      <c r="A131" s="30"/>
      <c r="B131" s="30"/>
      <c r="C131" s="30"/>
      <c r="D131" s="30"/>
      <c r="E131" s="30"/>
      <c r="F131" s="30"/>
      <c r="G131" s="30"/>
      <c r="H131" s="30"/>
      <c r="I131" s="30"/>
      <c r="J131" s="30"/>
      <c r="K131" s="30"/>
      <c r="L131" s="30"/>
      <c r="M131" s="30"/>
      <c r="N131" s="30"/>
      <c r="O131" s="30"/>
      <c r="P131" s="30"/>
    </row>
    <row r="132" spans="1:16">
      <c r="A132" s="30"/>
      <c r="B132" s="30"/>
      <c r="C132" s="30"/>
      <c r="D132" s="30"/>
      <c r="E132" s="30"/>
      <c r="F132" s="30"/>
      <c r="G132" s="30"/>
      <c r="H132" s="30"/>
      <c r="I132" s="30"/>
      <c r="J132" s="30"/>
      <c r="K132" s="30"/>
      <c r="L132" s="30"/>
      <c r="M132" s="30"/>
      <c r="N132" s="30"/>
      <c r="O132" s="30"/>
      <c r="P132" s="30"/>
    </row>
    <row r="133" spans="1:16">
      <c r="A133" s="30"/>
      <c r="B133" s="30"/>
      <c r="C133" s="30"/>
      <c r="D133" s="30"/>
      <c r="E133" s="30"/>
      <c r="F133" s="30"/>
      <c r="G133" s="30"/>
      <c r="H133" s="30"/>
      <c r="I133" s="30"/>
      <c r="J133" s="30"/>
      <c r="K133" s="30"/>
      <c r="L133" s="30"/>
      <c r="M133" s="30"/>
      <c r="N133" s="30"/>
      <c r="O133" s="30"/>
      <c r="P133" s="30"/>
    </row>
    <row r="134" spans="1:16">
      <c r="A134" s="30"/>
      <c r="B134" s="30"/>
      <c r="C134" s="30"/>
      <c r="D134" s="30"/>
      <c r="E134" s="30"/>
      <c r="F134" s="30"/>
      <c r="G134" s="30"/>
      <c r="H134" s="30"/>
      <c r="I134" s="30"/>
      <c r="J134" s="30"/>
      <c r="K134" s="30"/>
      <c r="L134" s="30"/>
      <c r="M134" s="30"/>
      <c r="N134" s="30"/>
      <c r="O134" s="30"/>
      <c r="P134" s="30"/>
    </row>
    <row r="135" spans="1:16">
      <c r="A135" s="30"/>
      <c r="B135" s="30"/>
      <c r="C135" s="30"/>
      <c r="D135" s="30"/>
      <c r="E135" s="30"/>
      <c r="F135" s="30"/>
      <c r="G135" s="30"/>
      <c r="H135" s="30"/>
      <c r="I135" s="30"/>
      <c r="J135" s="30"/>
      <c r="K135" s="30"/>
      <c r="L135" s="30"/>
      <c r="M135" s="30"/>
      <c r="N135" s="30"/>
      <c r="O135" s="30"/>
      <c r="P135" s="30"/>
    </row>
    <row r="136" spans="1:16">
      <c r="A136" s="30"/>
      <c r="B136" s="30"/>
      <c r="C136" s="30"/>
      <c r="D136" s="30"/>
      <c r="E136" s="30"/>
      <c r="F136" s="30"/>
      <c r="G136" s="30"/>
      <c r="H136" s="30"/>
      <c r="I136" s="30"/>
      <c r="J136" s="30"/>
      <c r="K136" s="30"/>
      <c r="L136" s="30"/>
      <c r="M136" s="30"/>
      <c r="N136" s="30"/>
      <c r="O136" s="30"/>
      <c r="P136" s="30"/>
    </row>
    <row r="137" spans="1:16">
      <c r="A137" s="30"/>
      <c r="B137" s="30"/>
      <c r="C137" s="30"/>
      <c r="D137" s="30"/>
      <c r="E137" s="30"/>
      <c r="F137" s="30"/>
      <c r="G137" s="30"/>
      <c r="H137" s="30"/>
      <c r="I137" s="30"/>
      <c r="J137" s="30"/>
      <c r="K137" s="30"/>
      <c r="L137" s="30"/>
      <c r="M137" s="30"/>
      <c r="N137" s="30"/>
      <c r="O137" s="30"/>
      <c r="P137" s="30"/>
    </row>
    <row r="138" spans="1:16">
      <c r="A138" s="30"/>
      <c r="B138" s="30"/>
      <c r="C138" s="30"/>
      <c r="D138" s="30"/>
      <c r="E138" s="30"/>
      <c r="F138" s="30"/>
      <c r="G138" s="30"/>
      <c r="H138" s="30"/>
      <c r="I138" s="30"/>
      <c r="J138" s="30"/>
      <c r="K138" s="30"/>
      <c r="L138" s="30"/>
      <c r="M138" s="30"/>
      <c r="N138" s="30"/>
      <c r="O138" s="30"/>
      <c r="P138" s="30"/>
    </row>
    <row r="139" spans="1:16">
      <c r="A139" s="30"/>
      <c r="B139" s="30"/>
      <c r="C139" s="30"/>
      <c r="D139" s="30"/>
      <c r="E139" s="30"/>
      <c r="F139" s="30"/>
      <c r="G139" s="30"/>
      <c r="H139" s="30"/>
      <c r="I139" s="30"/>
      <c r="J139" s="30"/>
      <c r="K139" s="30"/>
      <c r="L139" s="30"/>
      <c r="M139" s="30"/>
      <c r="N139" s="30"/>
      <c r="O139" s="30"/>
      <c r="P139" s="30"/>
    </row>
    <row r="140" spans="1:16">
      <c r="A140" s="30"/>
      <c r="B140" s="30"/>
      <c r="C140" s="30"/>
      <c r="D140" s="30"/>
      <c r="E140" s="30"/>
      <c r="F140" s="30"/>
      <c r="G140" s="30"/>
      <c r="H140" s="30"/>
      <c r="I140" s="30"/>
      <c r="J140" s="30"/>
      <c r="K140" s="30"/>
      <c r="L140" s="30"/>
      <c r="M140" s="30"/>
      <c r="N140" s="30"/>
      <c r="O140" s="30"/>
      <c r="P140" s="30"/>
    </row>
    <row r="141" spans="1:16">
      <c r="A141" s="30"/>
      <c r="B141" s="30"/>
      <c r="C141" s="30"/>
      <c r="D141" s="30"/>
      <c r="E141" s="30"/>
      <c r="F141" s="30"/>
      <c r="G141" s="30"/>
      <c r="H141" s="30"/>
      <c r="I141" s="30"/>
      <c r="J141" s="30"/>
      <c r="K141" s="30"/>
      <c r="L141" s="30"/>
      <c r="M141" s="30"/>
      <c r="N141" s="30"/>
      <c r="O141" s="30"/>
      <c r="P141" s="30"/>
    </row>
    <row r="142" spans="1:16">
      <c r="A142" s="30"/>
      <c r="B142" s="30"/>
      <c r="C142" s="30"/>
      <c r="D142" s="30"/>
      <c r="E142" s="30"/>
      <c r="F142" s="30"/>
      <c r="G142" s="30"/>
      <c r="H142" s="30"/>
      <c r="I142" s="30"/>
      <c r="J142" s="30"/>
      <c r="K142" s="30"/>
      <c r="L142" s="30"/>
      <c r="M142" s="30"/>
      <c r="N142" s="30"/>
      <c r="O142" s="30"/>
      <c r="P142" s="30"/>
    </row>
    <row r="143" spans="1:16">
      <c r="A143" s="30"/>
      <c r="B143" s="30"/>
      <c r="C143" s="30"/>
      <c r="D143" s="30"/>
      <c r="E143" s="30"/>
      <c r="F143" s="30"/>
      <c r="G143" s="30"/>
      <c r="H143" s="30"/>
      <c r="I143" s="30"/>
      <c r="J143" s="30"/>
      <c r="K143" s="30"/>
      <c r="L143" s="30"/>
      <c r="M143" s="30"/>
      <c r="N143" s="30"/>
      <c r="O143" s="30"/>
      <c r="P143" s="30"/>
    </row>
    <row r="144" spans="1:16">
      <c r="A144" s="30"/>
      <c r="B144" s="30"/>
      <c r="C144" s="30"/>
      <c r="D144" s="30"/>
      <c r="E144" s="30"/>
      <c r="F144" s="30"/>
      <c r="G144" s="30"/>
      <c r="H144" s="30"/>
      <c r="I144" s="30"/>
      <c r="J144" s="30"/>
      <c r="K144" s="30"/>
      <c r="L144" s="30"/>
      <c r="M144" s="30"/>
      <c r="N144" s="30"/>
      <c r="O144" s="30"/>
      <c r="P144" s="30"/>
    </row>
    <row r="145" spans="1:16">
      <c r="A145" s="30"/>
      <c r="B145" s="30"/>
      <c r="C145" s="30"/>
      <c r="D145" s="30"/>
      <c r="E145" s="30"/>
      <c r="F145" s="30"/>
      <c r="G145" s="30"/>
      <c r="H145" s="30"/>
      <c r="I145" s="30"/>
      <c r="J145" s="30"/>
      <c r="K145" s="30"/>
      <c r="L145" s="30"/>
      <c r="M145" s="30"/>
      <c r="N145" s="30"/>
      <c r="O145" s="30"/>
      <c r="P145" s="30"/>
    </row>
    <row r="146" spans="1:16">
      <c r="A146" s="30"/>
      <c r="B146" s="30"/>
      <c r="C146" s="30"/>
      <c r="D146" s="30"/>
      <c r="E146" s="30"/>
      <c r="F146" s="30"/>
      <c r="G146" s="30"/>
      <c r="H146" s="30"/>
      <c r="I146" s="30"/>
      <c r="J146" s="30"/>
      <c r="K146" s="30"/>
      <c r="L146" s="30"/>
      <c r="M146" s="30"/>
      <c r="N146" s="30"/>
      <c r="O146" s="30"/>
      <c r="P146" s="30"/>
    </row>
    <row r="147" spans="1:16">
      <c r="A147" s="30"/>
      <c r="B147" s="30"/>
      <c r="C147" s="30"/>
      <c r="D147" s="30"/>
      <c r="E147" s="30"/>
      <c r="F147" s="30"/>
      <c r="G147" s="30"/>
      <c r="H147" s="30"/>
      <c r="I147" s="30"/>
      <c r="J147" s="30"/>
      <c r="K147" s="30"/>
      <c r="L147" s="30"/>
      <c r="M147" s="30"/>
      <c r="N147" s="30"/>
      <c r="O147" s="30"/>
      <c r="P147" s="30"/>
    </row>
    <row r="148" spans="1:16">
      <c r="A148" s="30"/>
      <c r="B148" s="30"/>
      <c r="C148" s="30"/>
      <c r="D148" s="30"/>
      <c r="E148" s="30"/>
      <c r="F148" s="30"/>
      <c r="G148" s="30"/>
      <c r="H148" s="30"/>
      <c r="I148" s="30"/>
      <c r="J148" s="30"/>
      <c r="K148" s="30"/>
      <c r="L148" s="30"/>
      <c r="M148" s="30"/>
      <c r="N148" s="30"/>
      <c r="O148" s="30"/>
      <c r="P148" s="30"/>
    </row>
    <row r="149" spans="1:16">
      <c r="A149" s="30"/>
      <c r="B149" s="30"/>
      <c r="C149" s="30"/>
      <c r="D149" s="30"/>
      <c r="E149" s="30"/>
      <c r="F149" s="30"/>
      <c r="G149" s="30"/>
      <c r="H149" s="30"/>
      <c r="I149" s="30"/>
      <c r="J149" s="30"/>
      <c r="K149" s="30"/>
      <c r="L149" s="30"/>
      <c r="M149" s="30"/>
      <c r="N149" s="30"/>
      <c r="O149" s="30"/>
      <c r="P149" s="30"/>
    </row>
    <row r="150" spans="1:16">
      <c r="A150" s="30"/>
      <c r="B150" s="30"/>
      <c r="C150" s="30"/>
      <c r="D150" s="30"/>
      <c r="E150" s="30"/>
      <c r="F150" s="30"/>
      <c r="G150" s="30"/>
      <c r="H150" s="30"/>
      <c r="I150" s="30"/>
      <c r="J150" s="30"/>
      <c r="K150" s="30"/>
      <c r="L150" s="30"/>
      <c r="M150" s="30"/>
      <c r="N150" s="30"/>
      <c r="O150" s="30"/>
      <c r="P150" s="30"/>
    </row>
    <row r="151" spans="1:16">
      <c r="A151" s="30"/>
      <c r="B151" s="30"/>
      <c r="C151" s="30"/>
      <c r="D151" s="30"/>
      <c r="E151" s="30"/>
      <c r="F151" s="30"/>
      <c r="G151" s="30"/>
      <c r="H151" s="30"/>
      <c r="I151" s="30"/>
      <c r="J151" s="30"/>
      <c r="K151" s="30"/>
      <c r="L151" s="30"/>
      <c r="M151" s="30"/>
      <c r="N151" s="30"/>
      <c r="O151" s="30"/>
      <c r="P151" s="30"/>
    </row>
    <row r="152" spans="1:16">
      <c r="A152" s="30"/>
      <c r="B152" s="30"/>
      <c r="C152" s="30"/>
      <c r="D152" s="30"/>
      <c r="E152" s="30"/>
      <c r="F152" s="30"/>
      <c r="G152" s="30"/>
      <c r="H152" s="30"/>
      <c r="I152" s="30"/>
      <c r="J152" s="30"/>
      <c r="K152" s="30"/>
      <c r="L152" s="30"/>
      <c r="M152" s="30"/>
      <c r="N152" s="30"/>
      <c r="O152" s="30"/>
      <c r="P152" s="30"/>
    </row>
    <row r="153" spans="1:16">
      <c r="A153" s="30"/>
      <c r="B153" s="30"/>
      <c r="C153" s="30"/>
      <c r="D153" s="30"/>
      <c r="E153" s="30"/>
      <c r="F153" s="30"/>
      <c r="G153" s="30"/>
      <c r="H153" s="30"/>
      <c r="I153" s="30"/>
      <c r="J153" s="30"/>
      <c r="K153" s="30"/>
      <c r="L153" s="30"/>
      <c r="M153" s="30"/>
      <c r="N153" s="30"/>
      <c r="O153" s="30"/>
      <c r="P153" s="30"/>
    </row>
    <row r="154" spans="1:16">
      <c r="A154" s="30"/>
      <c r="B154" s="30"/>
      <c r="C154" s="30"/>
      <c r="D154" s="30"/>
      <c r="E154" s="30"/>
      <c r="F154" s="30"/>
      <c r="G154" s="30"/>
      <c r="H154" s="30"/>
      <c r="I154" s="30"/>
      <c r="J154" s="30"/>
      <c r="K154" s="30"/>
      <c r="L154" s="30"/>
      <c r="M154" s="30"/>
      <c r="N154" s="30"/>
      <c r="O154" s="30"/>
      <c r="P154" s="30"/>
    </row>
    <row r="155" spans="1:16">
      <c r="A155" s="30"/>
      <c r="B155" s="30"/>
      <c r="C155" s="30"/>
      <c r="D155" s="30"/>
      <c r="E155" s="30"/>
      <c r="F155" s="30"/>
      <c r="G155" s="30"/>
      <c r="H155" s="30"/>
      <c r="I155" s="30"/>
      <c r="J155" s="30"/>
      <c r="K155" s="30"/>
      <c r="L155" s="30"/>
      <c r="M155" s="30"/>
      <c r="N155" s="30"/>
      <c r="O155" s="30"/>
      <c r="P155" s="30"/>
    </row>
    <row r="156" spans="1:16">
      <c r="A156" s="30"/>
      <c r="B156" s="30"/>
      <c r="C156" s="30"/>
      <c r="D156" s="30"/>
      <c r="E156" s="30"/>
      <c r="F156" s="30"/>
      <c r="G156" s="30"/>
      <c r="H156" s="30"/>
      <c r="I156" s="30"/>
      <c r="J156" s="30"/>
      <c r="K156" s="30"/>
      <c r="L156" s="30"/>
      <c r="M156" s="30"/>
      <c r="N156" s="30"/>
      <c r="O156" s="30"/>
      <c r="P156" s="30"/>
    </row>
    <row r="157" spans="1:16">
      <c r="A157" s="30"/>
      <c r="B157" s="30"/>
      <c r="C157" s="30"/>
      <c r="D157" s="30"/>
      <c r="E157" s="30"/>
      <c r="F157" s="30"/>
      <c r="G157" s="30"/>
      <c r="H157" s="30"/>
      <c r="I157" s="30"/>
      <c r="J157" s="30"/>
      <c r="K157" s="30"/>
      <c r="L157" s="30"/>
      <c r="M157" s="30"/>
      <c r="N157" s="30"/>
      <c r="O157" s="30"/>
      <c r="P157" s="30"/>
    </row>
    <row r="158" spans="1:16">
      <c r="A158" s="30"/>
      <c r="B158" s="30"/>
      <c r="C158" s="30"/>
      <c r="D158" s="30"/>
      <c r="E158" s="30"/>
      <c r="F158" s="30"/>
      <c r="G158" s="30"/>
      <c r="H158" s="30"/>
      <c r="I158" s="30"/>
      <c r="J158" s="30"/>
      <c r="K158" s="30"/>
      <c r="L158" s="30"/>
      <c r="M158" s="30"/>
      <c r="N158" s="30"/>
      <c r="O158" s="30"/>
      <c r="P158" s="30"/>
    </row>
    <row r="159" spans="1:16">
      <c r="A159" s="30"/>
      <c r="B159" s="30"/>
      <c r="C159" s="30"/>
      <c r="D159" s="30"/>
      <c r="E159" s="30"/>
      <c r="F159" s="30"/>
      <c r="G159" s="30"/>
      <c r="H159" s="30"/>
      <c r="I159" s="30"/>
      <c r="J159" s="30"/>
      <c r="K159" s="30"/>
      <c r="L159" s="30"/>
      <c r="M159" s="30"/>
      <c r="N159" s="30"/>
      <c r="O159" s="30"/>
      <c r="P159" s="30"/>
    </row>
    <row r="160" spans="1:16">
      <c r="A160" s="30"/>
      <c r="B160" s="30"/>
      <c r="C160" s="30"/>
      <c r="D160" s="30"/>
      <c r="E160" s="30"/>
      <c r="F160" s="30"/>
      <c r="G160" s="30"/>
      <c r="H160" s="30"/>
      <c r="I160" s="30"/>
      <c r="J160" s="30"/>
      <c r="K160" s="30"/>
      <c r="L160" s="30"/>
      <c r="M160" s="30"/>
      <c r="N160" s="30"/>
      <c r="O160" s="30"/>
      <c r="P160" s="30"/>
    </row>
    <row r="161" spans="1:16">
      <c r="A161" s="30"/>
      <c r="B161" s="30"/>
      <c r="C161" s="30"/>
      <c r="D161" s="30"/>
      <c r="E161" s="30"/>
      <c r="F161" s="30"/>
      <c r="G161" s="30"/>
      <c r="H161" s="30"/>
      <c r="I161" s="30"/>
      <c r="J161" s="30"/>
      <c r="K161" s="30"/>
      <c r="L161" s="30"/>
      <c r="M161" s="30"/>
      <c r="N161" s="30"/>
      <c r="O161" s="30"/>
      <c r="P161" s="30"/>
    </row>
    <row r="162" spans="1:16">
      <c r="A162" s="30"/>
      <c r="B162" s="30"/>
      <c r="C162" s="30"/>
      <c r="D162" s="30"/>
      <c r="E162" s="30"/>
      <c r="F162" s="30"/>
      <c r="G162" s="30"/>
      <c r="H162" s="30"/>
      <c r="I162" s="30"/>
      <c r="J162" s="30"/>
      <c r="K162" s="30"/>
      <c r="L162" s="30"/>
      <c r="M162" s="30"/>
      <c r="N162" s="30"/>
      <c r="O162" s="30"/>
      <c r="P162" s="30"/>
    </row>
    <row r="163" spans="1:16">
      <c r="A163" s="30"/>
      <c r="B163" s="30"/>
      <c r="C163" s="30"/>
      <c r="D163" s="30"/>
      <c r="E163" s="30"/>
      <c r="F163" s="30"/>
      <c r="G163" s="30"/>
      <c r="H163" s="30"/>
      <c r="I163" s="30"/>
      <c r="J163" s="30"/>
      <c r="K163" s="30"/>
      <c r="L163" s="30"/>
      <c r="M163" s="30"/>
      <c r="N163" s="30"/>
      <c r="O163" s="30"/>
      <c r="P163" s="30"/>
    </row>
    <row r="164" spans="1:16">
      <c r="A164" s="30"/>
      <c r="B164" s="30"/>
      <c r="C164" s="30"/>
      <c r="D164" s="30"/>
      <c r="E164" s="30"/>
      <c r="F164" s="30"/>
      <c r="G164" s="30"/>
      <c r="H164" s="30"/>
      <c r="I164" s="30"/>
      <c r="J164" s="30"/>
      <c r="K164" s="30"/>
      <c r="L164" s="30"/>
      <c r="M164" s="30"/>
      <c r="N164" s="30"/>
      <c r="O164" s="30"/>
      <c r="P164" s="30"/>
    </row>
    <row r="165" spans="1:16">
      <c r="A165" s="30"/>
      <c r="B165" s="30"/>
      <c r="C165" s="30"/>
      <c r="D165" s="30"/>
      <c r="E165" s="30"/>
      <c r="F165" s="30"/>
      <c r="G165" s="30"/>
      <c r="H165" s="30"/>
      <c r="I165" s="30"/>
      <c r="J165" s="30"/>
      <c r="K165" s="30"/>
      <c r="L165" s="30"/>
      <c r="M165" s="30"/>
      <c r="N165" s="30"/>
      <c r="O165" s="30"/>
      <c r="P165" s="30"/>
    </row>
    <row r="166" spans="1:16">
      <c r="A166" s="30"/>
      <c r="B166" s="30"/>
      <c r="C166" s="30"/>
      <c r="D166" s="30"/>
      <c r="E166" s="30"/>
      <c r="F166" s="30"/>
      <c r="G166" s="30"/>
      <c r="H166" s="30"/>
      <c r="I166" s="30"/>
      <c r="J166" s="30"/>
      <c r="K166" s="30"/>
      <c r="L166" s="30"/>
      <c r="M166" s="30"/>
      <c r="N166" s="30"/>
      <c r="O166" s="30"/>
      <c r="P166" s="30"/>
    </row>
    <row r="167" spans="1:16">
      <c r="A167" s="30"/>
      <c r="B167" s="30"/>
      <c r="C167" s="30"/>
      <c r="D167" s="30"/>
      <c r="E167" s="30"/>
      <c r="F167" s="30"/>
      <c r="G167" s="30"/>
      <c r="H167" s="30"/>
      <c r="I167" s="30"/>
      <c r="J167" s="30"/>
      <c r="K167" s="30"/>
      <c r="L167" s="30"/>
      <c r="M167" s="30"/>
      <c r="N167" s="30"/>
      <c r="O167" s="30"/>
      <c r="P167" s="30"/>
    </row>
    <row r="168" spans="1:16">
      <c r="A168" s="30"/>
      <c r="B168" s="30"/>
      <c r="C168" s="30"/>
      <c r="D168" s="30"/>
      <c r="E168" s="30"/>
      <c r="F168" s="30"/>
      <c r="G168" s="30"/>
      <c r="H168" s="30"/>
      <c r="I168" s="30"/>
      <c r="J168" s="30"/>
      <c r="K168" s="30"/>
      <c r="L168" s="30"/>
      <c r="M168" s="30"/>
      <c r="N168" s="30"/>
      <c r="O168" s="30"/>
      <c r="P168" s="30"/>
    </row>
    <row r="169" spans="1:16">
      <c r="A169" s="30"/>
      <c r="B169" s="30"/>
      <c r="C169" s="30"/>
      <c r="D169" s="30"/>
      <c r="E169" s="30"/>
      <c r="F169" s="30"/>
      <c r="G169" s="30"/>
      <c r="H169" s="30"/>
      <c r="I169" s="30"/>
      <c r="J169" s="30"/>
      <c r="K169" s="30"/>
      <c r="L169" s="30"/>
      <c r="M169" s="30"/>
      <c r="N169" s="30"/>
      <c r="O169" s="30"/>
      <c r="P169" s="30"/>
    </row>
    <row r="170" spans="1:16">
      <c r="A170" s="30"/>
      <c r="B170" s="30"/>
      <c r="C170" s="30"/>
      <c r="D170" s="30"/>
      <c r="E170" s="30"/>
      <c r="F170" s="30"/>
      <c r="G170" s="30"/>
      <c r="H170" s="30"/>
      <c r="I170" s="30"/>
      <c r="J170" s="30"/>
      <c r="K170" s="30"/>
      <c r="L170" s="30"/>
      <c r="M170" s="30"/>
      <c r="N170" s="30"/>
      <c r="O170" s="30"/>
      <c r="P170" s="30"/>
    </row>
    <row r="171" spans="1:16">
      <c r="A171" s="30"/>
      <c r="B171" s="30"/>
      <c r="C171" s="30"/>
      <c r="D171" s="30"/>
      <c r="E171" s="30"/>
      <c r="F171" s="30"/>
      <c r="G171" s="30"/>
      <c r="H171" s="30"/>
      <c r="I171" s="30"/>
      <c r="J171" s="30"/>
      <c r="K171" s="30"/>
      <c r="L171" s="30"/>
      <c r="M171" s="30"/>
      <c r="N171" s="30"/>
      <c r="O171" s="30"/>
      <c r="P171" s="30"/>
    </row>
    <row r="172" spans="1:16">
      <c r="A172" s="30"/>
      <c r="B172" s="30"/>
      <c r="C172" s="30"/>
      <c r="D172" s="30"/>
      <c r="E172" s="30"/>
      <c r="F172" s="30"/>
      <c r="G172" s="30"/>
      <c r="H172" s="30"/>
      <c r="I172" s="30"/>
      <c r="J172" s="30"/>
      <c r="K172" s="30"/>
      <c r="L172" s="30"/>
      <c r="M172" s="30"/>
      <c r="N172" s="30"/>
      <c r="O172" s="30"/>
      <c r="P172" s="30"/>
    </row>
    <row r="173" spans="1:16">
      <c r="A173" s="30"/>
      <c r="B173" s="30"/>
      <c r="C173" s="30"/>
      <c r="D173" s="30"/>
      <c r="E173" s="30"/>
      <c r="F173" s="30"/>
      <c r="G173" s="30"/>
      <c r="H173" s="30"/>
      <c r="I173" s="30"/>
      <c r="J173" s="30"/>
      <c r="K173" s="30"/>
      <c r="L173" s="30"/>
      <c r="M173" s="30"/>
      <c r="N173" s="30"/>
      <c r="O173" s="30"/>
      <c r="P173" s="30"/>
    </row>
    <row r="174" spans="1:16">
      <c r="A174" s="30"/>
      <c r="B174" s="30"/>
      <c r="C174" s="30"/>
      <c r="D174" s="30"/>
      <c r="E174" s="30"/>
      <c r="F174" s="30"/>
      <c r="G174" s="30"/>
      <c r="H174" s="30"/>
      <c r="I174" s="30"/>
      <c r="J174" s="30"/>
      <c r="K174" s="30"/>
      <c r="L174" s="30"/>
      <c r="M174" s="30"/>
      <c r="N174" s="30"/>
      <c r="O174" s="30"/>
      <c r="P174" s="30"/>
    </row>
    <row r="175" spans="1:16">
      <c r="A175" s="30"/>
      <c r="B175" s="30"/>
      <c r="C175" s="30"/>
      <c r="D175" s="30"/>
      <c r="E175" s="30"/>
      <c r="F175" s="30"/>
      <c r="G175" s="30"/>
      <c r="H175" s="30"/>
      <c r="I175" s="30"/>
      <c r="J175" s="30"/>
      <c r="K175" s="30"/>
      <c r="L175" s="30"/>
      <c r="M175" s="30"/>
      <c r="N175" s="30"/>
      <c r="O175" s="30"/>
      <c r="P175" s="30"/>
    </row>
    <row r="176" spans="1:16">
      <c r="A176" s="30"/>
      <c r="B176" s="30"/>
      <c r="C176" s="30"/>
      <c r="D176" s="30"/>
      <c r="E176" s="30"/>
      <c r="F176" s="30"/>
      <c r="G176" s="30"/>
      <c r="H176" s="30"/>
      <c r="I176" s="30"/>
      <c r="J176" s="30"/>
      <c r="K176" s="30"/>
      <c r="L176" s="30"/>
      <c r="M176" s="30"/>
      <c r="N176" s="30"/>
      <c r="O176" s="30"/>
      <c r="P176" s="30"/>
    </row>
    <row r="177" spans="1:16">
      <c r="A177" s="30"/>
      <c r="B177" s="30"/>
      <c r="C177" s="30"/>
      <c r="D177" s="30"/>
      <c r="E177" s="30"/>
      <c r="F177" s="30"/>
      <c r="G177" s="30"/>
      <c r="H177" s="30"/>
      <c r="I177" s="30"/>
      <c r="J177" s="30"/>
      <c r="K177" s="30"/>
      <c r="L177" s="30"/>
      <c r="M177" s="30"/>
      <c r="N177" s="30"/>
      <c r="O177" s="30"/>
      <c r="P177" s="30"/>
    </row>
    <row r="178" spans="1:16">
      <c r="A178" s="30"/>
      <c r="B178" s="30"/>
      <c r="C178" s="30"/>
      <c r="D178" s="30"/>
      <c r="E178" s="30"/>
      <c r="F178" s="30"/>
      <c r="G178" s="30"/>
      <c r="H178" s="30"/>
      <c r="I178" s="30"/>
      <c r="J178" s="30"/>
      <c r="K178" s="30"/>
      <c r="L178" s="30"/>
      <c r="M178" s="30"/>
      <c r="N178" s="30"/>
      <c r="O178" s="30"/>
      <c r="P178" s="30"/>
    </row>
    <row r="179" spans="1:16">
      <c r="A179" s="30"/>
      <c r="B179" s="30"/>
      <c r="C179" s="30"/>
      <c r="D179" s="30"/>
      <c r="E179" s="30"/>
      <c r="F179" s="30"/>
      <c r="G179" s="30"/>
      <c r="H179" s="30"/>
      <c r="I179" s="30"/>
      <c r="J179" s="30"/>
      <c r="K179" s="30"/>
      <c r="L179" s="30"/>
      <c r="M179" s="30"/>
      <c r="N179" s="30"/>
      <c r="O179" s="30"/>
      <c r="P179" s="30"/>
    </row>
    <row r="180" spans="1:16">
      <c r="A180" s="30"/>
      <c r="B180" s="30"/>
      <c r="C180" s="30"/>
      <c r="D180" s="30"/>
      <c r="E180" s="30"/>
      <c r="F180" s="30"/>
      <c r="G180" s="30"/>
      <c r="H180" s="30"/>
      <c r="I180" s="30"/>
      <c r="J180" s="30"/>
      <c r="K180" s="30"/>
      <c r="L180" s="30"/>
      <c r="M180" s="30"/>
      <c r="N180" s="30"/>
      <c r="O180" s="30"/>
      <c r="P180" s="30"/>
    </row>
    <row r="181" spans="1:16">
      <c r="A181" s="30"/>
      <c r="B181" s="30"/>
      <c r="C181" s="30"/>
      <c r="D181" s="30"/>
      <c r="E181" s="30"/>
      <c r="F181" s="30"/>
      <c r="G181" s="30"/>
      <c r="H181" s="30"/>
      <c r="I181" s="30"/>
      <c r="J181" s="30"/>
      <c r="K181" s="30"/>
      <c r="L181" s="30"/>
      <c r="M181" s="30"/>
      <c r="N181" s="30"/>
      <c r="O181" s="30"/>
      <c r="P181" s="30"/>
    </row>
    <row r="182" spans="1:16">
      <c r="A182" s="30"/>
      <c r="B182" s="30"/>
      <c r="C182" s="30"/>
      <c r="D182" s="30"/>
      <c r="E182" s="30"/>
      <c r="F182" s="30"/>
      <c r="G182" s="30"/>
      <c r="H182" s="30"/>
      <c r="I182" s="30"/>
      <c r="J182" s="30"/>
      <c r="K182" s="30"/>
      <c r="L182" s="30"/>
      <c r="M182" s="30"/>
      <c r="N182" s="30"/>
      <c r="O182" s="30"/>
      <c r="P182" s="30"/>
    </row>
    <row r="183" spans="1:16">
      <c r="A183" s="30"/>
      <c r="B183" s="30"/>
      <c r="C183" s="30"/>
      <c r="D183" s="30"/>
      <c r="E183" s="30"/>
      <c r="F183" s="30"/>
      <c r="G183" s="30"/>
      <c r="H183" s="30"/>
      <c r="I183" s="30"/>
      <c r="J183" s="30"/>
      <c r="K183" s="30"/>
      <c r="L183" s="30"/>
      <c r="M183" s="30"/>
      <c r="N183" s="30"/>
      <c r="O183" s="30"/>
      <c r="P183" s="30"/>
    </row>
    <row r="184" spans="1:16">
      <c r="A184" s="30"/>
      <c r="B184" s="30"/>
      <c r="C184" s="30"/>
      <c r="D184" s="30"/>
      <c r="E184" s="30"/>
      <c r="F184" s="30"/>
      <c r="G184" s="30"/>
      <c r="H184" s="30"/>
      <c r="I184" s="30"/>
      <c r="J184" s="30"/>
      <c r="K184" s="30"/>
      <c r="L184" s="30"/>
      <c r="M184" s="30"/>
      <c r="N184" s="30"/>
      <c r="O184" s="30"/>
      <c r="P184" s="30"/>
    </row>
    <row r="185" spans="1:16">
      <c r="A185" s="30"/>
      <c r="B185" s="30"/>
      <c r="C185" s="30"/>
      <c r="D185" s="30"/>
      <c r="E185" s="30"/>
      <c r="F185" s="30"/>
      <c r="G185" s="30"/>
      <c r="H185" s="30"/>
      <c r="I185" s="30"/>
      <c r="J185" s="30"/>
      <c r="K185" s="30"/>
      <c r="L185" s="30"/>
      <c r="M185" s="30"/>
      <c r="N185" s="30"/>
      <c r="O185" s="30"/>
      <c r="P185" s="30"/>
    </row>
    <row r="186" spans="1:16">
      <c r="A186" s="30"/>
      <c r="B186" s="30"/>
      <c r="C186" s="30"/>
      <c r="D186" s="30"/>
      <c r="E186" s="30"/>
      <c r="F186" s="30"/>
      <c r="G186" s="30"/>
      <c r="H186" s="30"/>
      <c r="I186" s="30"/>
      <c r="J186" s="30"/>
      <c r="K186" s="30"/>
      <c r="L186" s="30"/>
      <c r="M186" s="30"/>
      <c r="N186" s="30"/>
      <c r="O186" s="30"/>
      <c r="P186" s="30"/>
    </row>
    <row r="187" spans="1:16">
      <c r="A187" s="30"/>
      <c r="B187" s="30"/>
      <c r="C187" s="30"/>
      <c r="D187" s="30"/>
      <c r="E187" s="30"/>
      <c r="F187" s="30"/>
      <c r="G187" s="30"/>
      <c r="H187" s="30"/>
      <c r="I187" s="30"/>
      <c r="J187" s="30"/>
      <c r="K187" s="30"/>
      <c r="L187" s="30"/>
      <c r="M187" s="30"/>
      <c r="N187" s="30"/>
      <c r="O187" s="30"/>
      <c r="P187" s="30"/>
    </row>
    <row r="188" spans="1:16">
      <c r="A188" s="30"/>
      <c r="B188" s="30"/>
      <c r="C188" s="30"/>
      <c r="D188" s="30"/>
      <c r="E188" s="30"/>
      <c r="F188" s="30"/>
      <c r="G188" s="30"/>
      <c r="H188" s="30"/>
      <c r="I188" s="30"/>
      <c r="J188" s="30"/>
      <c r="K188" s="30"/>
      <c r="L188" s="30"/>
      <c r="M188" s="30"/>
      <c r="N188" s="30"/>
      <c r="O188" s="30"/>
      <c r="P188" s="30"/>
    </row>
    <row r="189" spans="1:16">
      <c r="A189" s="30"/>
      <c r="B189" s="30"/>
      <c r="C189" s="30"/>
      <c r="D189" s="30"/>
      <c r="E189" s="30"/>
      <c r="F189" s="30"/>
      <c r="G189" s="30"/>
      <c r="H189" s="30"/>
      <c r="I189" s="30"/>
      <c r="J189" s="30"/>
      <c r="K189" s="30"/>
      <c r="L189" s="30"/>
      <c r="M189" s="30"/>
      <c r="N189" s="30"/>
      <c r="O189" s="30"/>
      <c r="P189" s="30"/>
    </row>
    <row r="190" spans="1:16">
      <c r="A190" s="30"/>
      <c r="B190" s="30"/>
      <c r="C190" s="30"/>
      <c r="D190" s="30"/>
      <c r="E190" s="30"/>
      <c r="F190" s="30"/>
      <c r="G190" s="30"/>
      <c r="H190" s="30"/>
      <c r="I190" s="30"/>
      <c r="J190" s="30"/>
      <c r="K190" s="30"/>
      <c r="L190" s="30"/>
      <c r="M190" s="30"/>
      <c r="N190" s="30"/>
      <c r="O190" s="30"/>
      <c r="P190" s="30"/>
    </row>
    <row r="191" spans="1:16">
      <c r="A191" s="30"/>
      <c r="B191" s="30"/>
      <c r="C191" s="30"/>
      <c r="D191" s="30"/>
      <c r="E191" s="30"/>
      <c r="F191" s="30"/>
      <c r="G191" s="30"/>
      <c r="H191" s="30"/>
      <c r="I191" s="30"/>
      <c r="J191" s="30"/>
      <c r="K191" s="30"/>
      <c r="L191" s="30"/>
      <c r="M191" s="30"/>
      <c r="N191" s="30"/>
      <c r="O191" s="30"/>
      <c r="P191" s="30"/>
    </row>
    <row r="192" spans="1:16">
      <c r="A192" s="30"/>
      <c r="B192" s="30"/>
      <c r="C192" s="30"/>
      <c r="D192" s="30"/>
      <c r="E192" s="30"/>
      <c r="F192" s="30"/>
      <c r="G192" s="30"/>
      <c r="H192" s="30"/>
      <c r="I192" s="30"/>
      <c r="J192" s="30"/>
      <c r="K192" s="30"/>
      <c r="L192" s="30"/>
      <c r="M192" s="30"/>
      <c r="N192" s="30"/>
      <c r="O192" s="30"/>
      <c r="P192" s="30"/>
    </row>
    <row r="193" spans="1:16">
      <c r="A193" s="30"/>
      <c r="B193" s="30"/>
      <c r="C193" s="30"/>
      <c r="D193" s="30"/>
      <c r="E193" s="30"/>
      <c r="F193" s="30"/>
      <c r="G193" s="30"/>
      <c r="H193" s="30"/>
      <c r="I193" s="30"/>
      <c r="J193" s="30"/>
      <c r="K193" s="30"/>
      <c r="L193" s="30"/>
      <c r="M193" s="30"/>
      <c r="N193" s="30"/>
      <c r="O193" s="30"/>
      <c r="P193" s="30"/>
    </row>
    <row r="194" spans="1:16">
      <c r="A194" s="30"/>
      <c r="B194" s="30"/>
      <c r="C194" s="30"/>
      <c r="D194" s="30"/>
      <c r="E194" s="30"/>
      <c r="F194" s="30"/>
      <c r="G194" s="30"/>
      <c r="H194" s="30"/>
      <c r="I194" s="30"/>
      <c r="J194" s="30"/>
      <c r="K194" s="30"/>
      <c r="L194" s="30"/>
      <c r="M194" s="30"/>
      <c r="N194" s="30"/>
      <c r="O194" s="30"/>
      <c r="P194" s="30"/>
    </row>
    <row r="195" spans="1:16">
      <c r="A195" s="30"/>
      <c r="B195" s="30"/>
      <c r="C195" s="30"/>
      <c r="D195" s="30"/>
      <c r="E195" s="30"/>
      <c r="F195" s="30"/>
      <c r="G195" s="30"/>
      <c r="H195" s="30"/>
      <c r="I195" s="30"/>
      <c r="J195" s="30"/>
      <c r="K195" s="30"/>
      <c r="L195" s="30"/>
      <c r="M195" s="30"/>
      <c r="N195" s="30"/>
      <c r="O195" s="30"/>
      <c r="P195" s="30"/>
    </row>
    <row r="196" spans="1:16">
      <c r="A196" s="30"/>
      <c r="B196" s="30"/>
      <c r="C196" s="30"/>
      <c r="D196" s="30"/>
      <c r="E196" s="30"/>
      <c r="F196" s="30"/>
      <c r="G196" s="30"/>
      <c r="H196" s="30"/>
      <c r="I196" s="30"/>
      <c r="J196" s="30"/>
      <c r="K196" s="30"/>
      <c r="L196" s="30"/>
      <c r="M196" s="30"/>
      <c r="N196" s="30"/>
      <c r="O196" s="30"/>
      <c r="P196" s="30"/>
    </row>
    <row r="197" spans="1:16">
      <c r="A197" s="30"/>
      <c r="B197" s="30"/>
      <c r="C197" s="30"/>
      <c r="D197" s="30"/>
      <c r="E197" s="30"/>
      <c r="F197" s="30"/>
      <c r="G197" s="30"/>
      <c r="H197" s="30"/>
      <c r="I197" s="30"/>
      <c r="J197" s="30"/>
      <c r="K197" s="30"/>
      <c r="L197" s="30"/>
      <c r="M197" s="30"/>
      <c r="N197" s="30"/>
      <c r="O197" s="30"/>
      <c r="P197" s="30"/>
    </row>
    <row r="198" spans="1:16">
      <c r="A198" s="30"/>
      <c r="B198" s="30"/>
      <c r="C198" s="30"/>
      <c r="D198" s="30"/>
      <c r="E198" s="30"/>
      <c r="F198" s="30"/>
      <c r="G198" s="30"/>
      <c r="H198" s="30"/>
      <c r="I198" s="30"/>
      <c r="J198" s="30"/>
      <c r="K198" s="30"/>
      <c r="L198" s="30"/>
      <c r="M198" s="30"/>
      <c r="N198" s="30"/>
      <c r="O198" s="30"/>
      <c r="P198" s="30"/>
    </row>
    <row r="199" spans="1:16">
      <c r="A199" s="30"/>
      <c r="B199" s="30"/>
      <c r="C199" s="30"/>
      <c r="D199" s="30"/>
      <c r="E199" s="30"/>
      <c r="F199" s="30"/>
      <c r="G199" s="30"/>
      <c r="H199" s="30"/>
      <c r="I199" s="30"/>
      <c r="J199" s="30"/>
      <c r="K199" s="30"/>
      <c r="L199" s="30"/>
      <c r="M199" s="30"/>
      <c r="N199" s="30"/>
      <c r="O199" s="30"/>
      <c r="P199" s="30"/>
    </row>
    <row r="200" spans="1:16">
      <c r="A200" s="30"/>
      <c r="B200" s="30"/>
      <c r="C200" s="30"/>
      <c r="D200" s="30"/>
      <c r="E200" s="30"/>
      <c r="F200" s="30"/>
      <c r="G200" s="30"/>
      <c r="H200" s="30"/>
      <c r="I200" s="30"/>
      <c r="J200" s="30"/>
      <c r="K200" s="30"/>
      <c r="L200" s="30"/>
      <c r="M200" s="30"/>
      <c r="N200" s="30"/>
      <c r="O200" s="30"/>
      <c r="P200" s="30"/>
    </row>
    <row r="201" spans="1:16">
      <c r="A201" s="30"/>
      <c r="B201" s="30"/>
      <c r="C201" s="30"/>
      <c r="D201" s="30"/>
      <c r="E201" s="30"/>
      <c r="F201" s="30"/>
      <c r="G201" s="30"/>
      <c r="H201" s="30"/>
      <c r="I201" s="30"/>
      <c r="J201" s="30"/>
      <c r="K201" s="30"/>
      <c r="L201" s="30"/>
      <c r="M201" s="30"/>
      <c r="N201" s="30"/>
      <c r="O201" s="30"/>
      <c r="P201" s="30"/>
    </row>
    <row r="202" spans="1:16">
      <c r="A202" s="30"/>
      <c r="B202" s="30"/>
      <c r="C202" s="30"/>
      <c r="D202" s="30"/>
      <c r="E202" s="30"/>
      <c r="F202" s="30"/>
      <c r="G202" s="30"/>
      <c r="H202" s="30"/>
      <c r="I202" s="30"/>
      <c r="J202" s="30"/>
      <c r="K202" s="30"/>
      <c r="L202" s="30"/>
      <c r="M202" s="30"/>
      <c r="N202" s="30"/>
      <c r="O202" s="30"/>
      <c r="P202" s="30"/>
    </row>
    <row r="203" spans="1:16">
      <c r="A203" s="30"/>
      <c r="B203" s="30"/>
      <c r="C203" s="30"/>
      <c r="D203" s="30"/>
      <c r="E203" s="30"/>
      <c r="F203" s="30"/>
      <c r="G203" s="30"/>
      <c r="H203" s="30"/>
      <c r="I203" s="30"/>
      <c r="J203" s="30"/>
      <c r="K203" s="30"/>
      <c r="L203" s="30"/>
      <c r="M203" s="30"/>
      <c r="N203" s="30"/>
      <c r="O203" s="30"/>
      <c r="P203" s="30"/>
    </row>
    <row r="204" spans="1:16">
      <c r="A204" s="30"/>
      <c r="B204" s="30"/>
      <c r="C204" s="30"/>
      <c r="D204" s="30"/>
      <c r="E204" s="30"/>
      <c r="F204" s="30"/>
      <c r="G204" s="30"/>
      <c r="H204" s="30"/>
      <c r="I204" s="30"/>
      <c r="J204" s="30"/>
      <c r="K204" s="30"/>
      <c r="L204" s="30"/>
      <c r="M204" s="30"/>
      <c r="N204" s="30"/>
      <c r="O204" s="30"/>
      <c r="P204" s="30"/>
    </row>
    <row r="205" spans="1:16">
      <c r="A205" s="30"/>
      <c r="B205" s="30"/>
      <c r="C205" s="30"/>
      <c r="D205" s="30"/>
      <c r="E205" s="30"/>
      <c r="F205" s="30"/>
      <c r="G205" s="30"/>
      <c r="H205" s="30"/>
      <c r="I205" s="30"/>
      <c r="J205" s="30"/>
      <c r="K205" s="30"/>
      <c r="L205" s="30"/>
      <c r="M205" s="30"/>
      <c r="N205" s="30"/>
      <c r="O205" s="30"/>
      <c r="P205" s="30"/>
    </row>
    <row r="206" spans="1:16">
      <c r="A206" s="30"/>
      <c r="B206" s="30"/>
      <c r="C206" s="30"/>
      <c r="D206" s="30"/>
      <c r="E206" s="30"/>
      <c r="F206" s="30"/>
      <c r="G206" s="30"/>
      <c r="H206" s="30"/>
      <c r="I206" s="30"/>
      <c r="J206" s="30"/>
      <c r="K206" s="30"/>
      <c r="L206" s="30"/>
      <c r="M206" s="30"/>
      <c r="N206" s="30"/>
      <c r="O206" s="30"/>
      <c r="P206" s="30"/>
    </row>
    <row r="207" spans="1:16">
      <c r="A207" s="30"/>
      <c r="B207" s="30"/>
      <c r="C207" s="30"/>
      <c r="D207" s="30"/>
      <c r="E207" s="30"/>
      <c r="F207" s="30"/>
      <c r="G207" s="30"/>
      <c r="H207" s="30"/>
      <c r="I207" s="30"/>
      <c r="J207" s="30"/>
      <c r="K207" s="30"/>
      <c r="L207" s="30"/>
      <c r="M207" s="30"/>
      <c r="N207" s="30"/>
      <c r="O207" s="30"/>
      <c r="P207" s="30"/>
    </row>
    <row r="208" spans="1:16">
      <c r="A208" s="30"/>
      <c r="B208" s="30"/>
      <c r="C208" s="30"/>
      <c r="D208" s="30"/>
      <c r="E208" s="30"/>
      <c r="F208" s="30"/>
      <c r="G208" s="30"/>
      <c r="H208" s="30"/>
      <c r="I208" s="30"/>
      <c r="J208" s="30"/>
      <c r="K208" s="30"/>
      <c r="L208" s="30"/>
      <c r="M208" s="30"/>
      <c r="N208" s="30"/>
      <c r="O208" s="30"/>
      <c r="P208" s="30"/>
    </row>
    <row r="209" spans="1:16">
      <c r="A209" s="30"/>
      <c r="B209" s="30"/>
      <c r="C209" s="30"/>
      <c r="D209" s="30"/>
      <c r="E209" s="30"/>
      <c r="F209" s="30"/>
      <c r="G209" s="30"/>
      <c r="H209" s="30"/>
      <c r="I209" s="30"/>
      <c r="J209" s="30"/>
      <c r="K209" s="30"/>
      <c r="L209" s="30"/>
      <c r="M209" s="30"/>
      <c r="N209" s="30"/>
      <c r="O209" s="30"/>
      <c r="P209" s="30"/>
    </row>
    <row r="210" spans="1:16">
      <c r="A210" s="30"/>
      <c r="B210" s="30"/>
      <c r="C210" s="30"/>
      <c r="D210" s="30"/>
      <c r="E210" s="30"/>
      <c r="F210" s="30"/>
      <c r="G210" s="30"/>
      <c r="H210" s="30"/>
      <c r="I210" s="30"/>
      <c r="J210" s="30"/>
      <c r="K210" s="30"/>
      <c r="L210" s="30"/>
      <c r="M210" s="30"/>
      <c r="N210" s="30"/>
      <c r="O210" s="30"/>
      <c r="P210" s="30"/>
    </row>
    <row r="211" spans="1:16">
      <c r="A211" s="30"/>
      <c r="B211" s="30"/>
      <c r="C211" s="30"/>
      <c r="D211" s="30"/>
      <c r="E211" s="30"/>
      <c r="F211" s="30"/>
      <c r="G211" s="30"/>
      <c r="H211" s="30"/>
      <c r="I211" s="30"/>
      <c r="J211" s="30"/>
      <c r="K211" s="30"/>
      <c r="L211" s="30"/>
      <c r="M211" s="30"/>
      <c r="N211" s="30"/>
      <c r="O211" s="30"/>
      <c r="P211" s="30"/>
    </row>
    <row r="212" spans="1:16">
      <c r="A212" s="30"/>
      <c r="B212" s="30"/>
      <c r="C212" s="30"/>
      <c r="D212" s="30"/>
      <c r="E212" s="30"/>
      <c r="F212" s="30"/>
      <c r="G212" s="30"/>
      <c r="H212" s="30"/>
      <c r="I212" s="30"/>
      <c r="J212" s="30"/>
      <c r="K212" s="30"/>
      <c r="L212" s="30"/>
      <c r="M212" s="30"/>
      <c r="N212" s="30"/>
      <c r="O212" s="30"/>
      <c r="P212" s="30"/>
    </row>
    <row r="213" spans="1:16">
      <c r="A213" s="30"/>
      <c r="B213" s="30"/>
      <c r="C213" s="30"/>
      <c r="D213" s="30"/>
      <c r="E213" s="30"/>
      <c r="F213" s="30"/>
      <c r="G213" s="30"/>
      <c r="H213" s="30"/>
      <c r="I213" s="30"/>
      <c r="J213" s="30"/>
      <c r="K213" s="30"/>
      <c r="L213" s="30"/>
      <c r="M213" s="30"/>
      <c r="N213" s="30"/>
      <c r="O213" s="30"/>
      <c r="P213" s="30"/>
    </row>
    <row r="214" spans="1:16">
      <c r="A214" s="30"/>
      <c r="B214" s="30"/>
      <c r="C214" s="30"/>
      <c r="D214" s="30"/>
      <c r="E214" s="30"/>
      <c r="F214" s="30"/>
      <c r="G214" s="30"/>
      <c r="H214" s="30"/>
      <c r="I214" s="30"/>
      <c r="J214" s="30"/>
      <c r="K214" s="30"/>
      <c r="L214" s="30"/>
      <c r="M214" s="30"/>
      <c r="N214" s="30"/>
      <c r="O214" s="30"/>
      <c r="P214" s="30"/>
    </row>
    <row r="215" spans="1:16">
      <c r="A215" s="30"/>
      <c r="B215" s="30"/>
      <c r="C215" s="30"/>
      <c r="D215" s="30"/>
      <c r="E215" s="30"/>
      <c r="F215" s="30"/>
      <c r="G215" s="30"/>
      <c r="H215" s="30"/>
      <c r="I215" s="30"/>
      <c r="J215" s="30"/>
      <c r="K215" s="30"/>
      <c r="L215" s="30"/>
      <c r="M215" s="30"/>
      <c r="N215" s="30"/>
      <c r="O215" s="30"/>
      <c r="P215" s="30"/>
    </row>
    <row r="216" spans="1:16">
      <c r="A216" s="30"/>
      <c r="B216" s="30"/>
      <c r="C216" s="30"/>
      <c r="D216" s="30"/>
      <c r="E216" s="30"/>
      <c r="F216" s="30"/>
      <c r="G216" s="30"/>
      <c r="H216" s="30"/>
      <c r="I216" s="30"/>
      <c r="J216" s="30"/>
      <c r="K216" s="30"/>
      <c r="L216" s="30"/>
      <c r="M216" s="30"/>
      <c r="N216" s="30"/>
      <c r="O216" s="30"/>
      <c r="P216" s="30"/>
    </row>
    <row r="217" spans="1:16">
      <c r="A217" s="30"/>
      <c r="B217" s="30"/>
      <c r="C217" s="30"/>
      <c r="D217" s="30"/>
      <c r="E217" s="30"/>
      <c r="F217" s="30"/>
      <c r="G217" s="30"/>
      <c r="H217" s="30"/>
      <c r="I217" s="30"/>
      <c r="J217" s="30"/>
      <c r="K217" s="30"/>
      <c r="L217" s="30"/>
      <c r="M217" s="30"/>
      <c r="N217" s="30"/>
      <c r="O217" s="30"/>
      <c r="P217" s="30"/>
    </row>
    <row r="218" spans="1:16">
      <c r="A218" s="30"/>
      <c r="B218" s="30"/>
      <c r="C218" s="30"/>
      <c r="D218" s="30"/>
      <c r="E218" s="30"/>
      <c r="F218" s="30"/>
      <c r="G218" s="30"/>
      <c r="H218" s="30"/>
      <c r="I218" s="30"/>
      <c r="J218" s="30"/>
      <c r="K218" s="30"/>
      <c r="L218" s="30"/>
      <c r="M218" s="30"/>
      <c r="N218" s="30"/>
      <c r="O218" s="30"/>
      <c r="P218" s="30"/>
    </row>
    <row r="219" spans="1:16">
      <c r="A219" s="30"/>
      <c r="B219" s="30"/>
      <c r="C219" s="30"/>
      <c r="D219" s="30"/>
      <c r="E219" s="30"/>
      <c r="F219" s="30"/>
      <c r="G219" s="30"/>
      <c r="H219" s="30"/>
      <c r="I219" s="30"/>
      <c r="J219" s="30"/>
      <c r="K219" s="30"/>
      <c r="L219" s="30"/>
      <c r="M219" s="30"/>
      <c r="N219" s="30"/>
      <c r="O219" s="30"/>
      <c r="P219" s="30"/>
    </row>
    <row r="220" spans="1:16">
      <c r="A220" s="30"/>
      <c r="B220" s="30"/>
      <c r="C220" s="30"/>
      <c r="D220" s="30"/>
      <c r="E220" s="30"/>
      <c r="F220" s="30"/>
      <c r="G220" s="30"/>
      <c r="H220" s="30"/>
      <c r="I220" s="30"/>
      <c r="J220" s="30"/>
      <c r="K220" s="30"/>
      <c r="L220" s="30"/>
      <c r="M220" s="30"/>
      <c r="N220" s="30"/>
      <c r="O220" s="30"/>
      <c r="P220" s="30"/>
    </row>
    <row r="221" spans="1:16">
      <c r="A221" s="30"/>
      <c r="B221" s="30"/>
      <c r="C221" s="30"/>
      <c r="D221" s="30"/>
      <c r="E221" s="30"/>
      <c r="F221" s="30"/>
      <c r="G221" s="30"/>
      <c r="H221" s="30"/>
      <c r="I221" s="30"/>
      <c r="J221" s="30"/>
      <c r="K221" s="30"/>
      <c r="L221" s="30"/>
      <c r="M221" s="30"/>
      <c r="N221" s="30"/>
      <c r="O221" s="30"/>
      <c r="P221" s="30"/>
    </row>
    <row r="222" spans="1:16">
      <c r="A222" s="30"/>
      <c r="B222" s="30"/>
      <c r="C222" s="30"/>
      <c r="D222" s="30"/>
      <c r="E222" s="30"/>
      <c r="F222" s="30"/>
      <c r="G222" s="30"/>
      <c r="H222" s="30"/>
      <c r="I222" s="30"/>
      <c r="J222" s="30"/>
      <c r="K222" s="30"/>
      <c r="L222" s="30"/>
      <c r="M222" s="30"/>
      <c r="N222" s="30"/>
      <c r="O222" s="30"/>
      <c r="P222" s="30"/>
    </row>
    <row r="223" spans="1:16">
      <c r="A223" s="30"/>
      <c r="B223" s="30"/>
      <c r="C223" s="30"/>
      <c r="D223" s="30"/>
      <c r="E223" s="30"/>
      <c r="F223" s="30"/>
      <c r="G223" s="30"/>
      <c r="H223" s="30"/>
      <c r="I223" s="30"/>
      <c r="J223" s="30"/>
      <c r="K223" s="30"/>
      <c r="L223" s="30"/>
      <c r="M223" s="30"/>
      <c r="N223" s="30"/>
      <c r="O223" s="30"/>
      <c r="P223" s="30"/>
    </row>
    <row r="224" spans="1:16">
      <c r="A224" s="30"/>
      <c r="B224" s="30"/>
      <c r="C224" s="30"/>
      <c r="D224" s="30"/>
      <c r="E224" s="30"/>
      <c r="F224" s="30"/>
      <c r="G224" s="30"/>
      <c r="H224" s="30"/>
      <c r="I224" s="30"/>
      <c r="J224" s="30"/>
      <c r="K224" s="30"/>
      <c r="L224" s="30"/>
      <c r="M224" s="30"/>
      <c r="N224" s="30"/>
      <c r="O224" s="30"/>
      <c r="P224" s="30"/>
    </row>
    <row r="225" spans="1:16">
      <c r="A225" s="30"/>
      <c r="B225" s="30"/>
      <c r="C225" s="30"/>
      <c r="D225" s="30"/>
      <c r="E225" s="30"/>
      <c r="F225" s="30"/>
      <c r="G225" s="30"/>
      <c r="H225" s="30"/>
      <c r="I225" s="30"/>
      <c r="J225" s="30"/>
      <c r="K225" s="30"/>
      <c r="L225" s="30"/>
      <c r="M225" s="30"/>
      <c r="N225" s="30"/>
      <c r="O225" s="30"/>
      <c r="P225" s="30"/>
    </row>
    <row r="226" spans="1:16">
      <c r="A226" s="30"/>
      <c r="B226" s="30"/>
      <c r="C226" s="30"/>
      <c r="D226" s="30"/>
      <c r="E226" s="30"/>
      <c r="F226" s="30"/>
      <c r="G226" s="30"/>
      <c r="H226" s="30"/>
      <c r="I226" s="30"/>
      <c r="J226" s="30"/>
      <c r="K226" s="30"/>
      <c r="L226" s="30"/>
      <c r="M226" s="30"/>
      <c r="N226" s="30"/>
      <c r="O226" s="30"/>
      <c r="P226" s="30"/>
    </row>
    <row r="227" spans="1:16">
      <c r="A227" s="30"/>
      <c r="B227" s="30"/>
      <c r="C227" s="30"/>
      <c r="D227" s="30"/>
      <c r="E227" s="30"/>
      <c r="F227" s="30"/>
      <c r="G227" s="30"/>
      <c r="H227" s="30"/>
      <c r="I227" s="30"/>
      <c r="J227" s="30"/>
      <c r="K227" s="30"/>
      <c r="L227" s="30"/>
      <c r="M227" s="30"/>
      <c r="N227" s="30"/>
      <c r="O227" s="30"/>
      <c r="P227" s="30"/>
    </row>
    <row r="228" spans="1:16">
      <c r="A228" s="30"/>
      <c r="B228" s="30"/>
      <c r="C228" s="30"/>
      <c r="D228" s="30"/>
      <c r="E228" s="30"/>
      <c r="F228" s="30"/>
      <c r="G228" s="30"/>
      <c r="H228" s="30"/>
      <c r="I228" s="30"/>
      <c r="J228" s="30"/>
      <c r="K228" s="30"/>
      <c r="L228" s="30"/>
      <c r="M228" s="30"/>
      <c r="N228" s="30"/>
      <c r="O228" s="30"/>
      <c r="P228" s="30"/>
    </row>
    <row r="229" spans="1:16">
      <c r="A229" s="30"/>
      <c r="B229" s="30"/>
      <c r="C229" s="30"/>
      <c r="D229" s="30"/>
      <c r="E229" s="30"/>
      <c r="F229" s="30"/>
      <c r="G229" s="30"/>
      <c r="H229" s="30"/>
      <c r="I229" s="30"/>
      <c r="J229" s="30"/>
      <c r="K229" s="30"/>
      <c r="L229" s="30"/>
      <c r="M229" s="30"/>
      <c r="N229" s="30"/>
      <c r="O229" s="30"/>
      <c r="P229" s="30"/>
    </row>
    <row r="230" spans="1:16">
      <c r="A230" s="30"/>
      <c r="B230" s="30"/>
      <c r="C230" s="30"/>
      <c r="D230" s="30"/>
      <c r="E230" s="30"/>
      <c r="F230" s="30"/>
      <c r="G230" s="30"/>
      <c r="H230" s="30"/>
      <c r="I230" s="30"/>
      <c r="J230" s="30"/>
      <c r="K230" s="30"/>
      <c r="L230" s="30"/>
      <c r="M230" s="30"/>
      <c r="N230" s="30"/>
      <c r="O230" s="30"/>
      <c r="P230" s="30"/>
    </row>
    <row r="231" spans="1:16">
      <c r="A231" s="30"/>
      <c r="B231" s="30"/>
      <c r="C231" s="30"/>
      <c r="D231" s="30"/>
      <c r="E231" s="30"/>
      <c r="F231" s="30"/>
      <c r="G231" s="30"/>
      <c r="H231" s="30"/>
      <c r="I231" s="30"/>
      <c r="J231" s="30"/>
      <c r="K231" s="30"/>
      <c r="L231" s="30"/>
      <c r="M231" s="30"/>
      <c r="N231" s="30"/>
      <c r="O231" s="30"/>
      <c r="P231" s="30"/>
    </row>
    <row r="232" spans="1:16">
      <c r="A232" s="30"/>
      <c r="B232" s="30"/>
      <c r="C232" s="30"/>
      <c r="D232" s="30"/>
      <c r="E232" s="30"/>
      <c r="F232" s="30"/>
      <c r="G232" s="30"/>
      <c r="H232" s="30"/>
      <c r="I232" s="30"/>
      <c r="J232" s="30"/>
      <c r="K232" s="30"/>
      <c r="L232" s="30"/>
      <c r="M232" s="30"/>
      <c r="N232" s="30"/>
      <c r="O232" s="30"/>
      <c r="P232" s="30"/>
    </row>
    <row r="233" spans="1:16">
      <c r="A233" s="30"/>
      <c r="B233" s="30"/>
      <c r="C233" s="30"/>
      <c r="D233" s="30"/>
      <c r="E233" s="30"/>
      <c r="F233" s="30"/>
      <c r="G233" s="30"/>
      <c r="H233" s="30"/>
      <c r="I233" s="30"/>
      <c r="J233" s="30"/>
      <c r="K233" s="30"/>
      <c r="L233" s="30"/>
      <c r="M233" s="30"/>
      <c r="N233" s="30"/>
      <c r="O233" s="30"/>
      <c r="P233" s="30"/>
    </row>
    <row r="234" spans="1:16">
      <c r="A234" s="30"/>
      <c r="B234" s="30"/>
      <c r="C234" s="30"/>
      <c r="D234" s="30"/>
      <c r="E234" s="30"/>
      <c r="F234" s="30"/>
      <c r="G234" s="30"/>
      <c r="H234" s="30"/>
      <c r="I234" s="30"/>
      <c r="J234" s="30"/>
      <c r="K234" s="30"/>
      <c r="L234" s="30"/>
      <c r="M234" s="30"/>
      <c r="N234" s="30"/>
      <c r="O234" s="30"/>
      <c r="P234" s="30"/>
    </row>
    <row r="235" spans="1:16">
      <c r="A235" s="30"/>
      <c r="B235" s="30"/>
      <c r="C235" s="30"/>
      <c r="D235" s="30"/>
      <c r="E235" s="30"/>
      <c r="F235" s="30"/>
      <c r="G235" s="30"/>
      <c r="H235" s="30"/>
      <c r="I235" s="30"/>
      <c r="J235" s="30"/>
      <c r="K235" s="30"/>
      <c r="L235" s="30"/>
      <c r="M235" s="30"/>
      <c r="N235" s="30"/>
      <c r="O235" s="30"/>
      <c r="P235" s="30"/>
    </row>
    <row r="236" spans="1:16">
      <c r="A236" s="30"/>
      <c r="B236" s="30"/>
      <c r="C236" s="30"/>
      <c r="D236" s="30"/>
      <c r="E236" s="30"/>
      <c r="F236" s="30"/>
      <c r="G236" s="30"/>
      <c r="H236" s="30"/>
      <c r="I236" s="30"/>
      <c r="J236" s="30"/>
      <c r="K236" s="30"/>
      <c r="L236" s="30"/>
      <c r="M236" s="30"/>
      <c r="N236" s="30"/>
      <c r="O236" s="30"/>
      <c r="P236" s="30"/>
    </row>
    <row r="237" spans="1:16">
      <c r="A237" s="30"/>
      <c r="B237" s="30"/>
      <c r="C237" s="30"/>
      <c r="D237" s="30"/>
      <c r="E237" s="30"/>
      <c r="F237" s="30"/>
      <c r="G237" s="30"/>
      <c r="H237" s="30"/>
      <c r="I237" s="30"/>
      <c r="J237" s="30"/>
      <c r="K237" s="30"/>
      <c r="L237" s="30"/>
      <c r="M237" s="30"/>
      <c r="N237" s="30"/>
      <c r="O237" s="30"/>
      <c r="P237" s="30"/>
    </row>
    <row r="238" spans="1:16">
      <c r="A238" s="30"/>
      <c r="B238" s="30"/>
      <c r="C238" s="30"/>
      <c r="D238" s="30"/>
      <c r="E238" s="30"/>
      <c r="F238" s="30"/>
      <c r="G238" s="30"/>
      <c r="H238" s="30"/>
      <c r="I238" s="30"/>
      <c r="J238" s="30"/>
      <c r="K238" s="30"/>
      <c r="L238" s="30"/>
      <c r="M238" s="30"/>
      <c r="N238" s="30"/>
      <c r="O238" s="30"/>
      <c r="P238" s="30"/>
    </row>
    <row r="239" spans="1:16">
      <c r="A239" s="30"/>
      <c r="B239" s="30"/>
      <c r="C239" s="30"/>
      <c r="D239" s="30"/>
      <c r="E239" s="30"/>
      <c r="F239" s="30"/>
      <c r="G239" s="30"/>
      <c r="H239" s="30"/>
      <c r="I239" s="30"/>
      <c r="J239" s="30"/>
      <c r="K239" s="30"/>
      <c r="L239" s="30"/>
      <c r="M239" s="30"/>
      <c r="N239" s="30"/>
      <c r="O239" s="30"/>
      <c r="P239" s="30"/>
    </row>
    <row r="240" spans="1:16">
      <c r="A240" s="30"/>
      <c r="B240" s="30"/>
      <c r="C240" s="30"/>
      <c r="D240" s="30"/>
      <c r="E240" s="30"/>
      <c r="F240" s="30"/>
      <c r="G240" s="30"/>
      <c r="H240" s="30"/>
      <c r="I240" s="30"/>
      <c r="J240" s="30"/>
      <c r="K240" s="30"/>
      <c r="L240" s="30"/>
      <c r="M240" s="30"/>
      <c r="N240" s="30"/>
      <c r="O240" s="30"/>
      <c r="P240" s="30"/>
    </row>
    <row r="241" spans="1:16">
      <c r="A241" s="30"/>
      <c r="B241" s="30"/>
      <c r="C241" s="30"/>
      <c r="D241" s="30"/>
      <c r="E241" s="30"/>
      <c r="F241" s="30"/>
      <c r="G241" s="30"/>
      <c r="H241" s="30"/>
      <c r="I241" s="30"/>
      <c r="J241" s="30"/>
      <c r="K241" s="30"/>
      <c r="L241" s="30"/>
      <c r="M241" s="30"/>
      <c r="N241" s="30"/>
      <c r="O241" s="30"/>
      <c r="P241" s="30"/>
    </row>
    <row r="242" spans="1:16">
      <c r="A242" s="30"/>
      <c r="B242" s="30"/>
      <c r="C242" s="30"/>
      <c r="D242" s="30"/>
      <c r="E242" s="30"/>
      <c r="F242" s="30"/>
      <c r="G242" s="30"/>
      <c r="H242" s="30"/>
      <c r="I242" s="30"/>
      <c r="J242" s="30"/>
      <c r="K242" s="30"/>
      <c r="L242" s="30"/>
      <c r="M242" s="30"/>
      <c r="N242" s="30"/>
      <c r="O242" s="30"/>
      <c r="P242" s="30"/>
    </row>
    <row r="243" spans="1:16">
      <c r="A243" s="30"/>
      <c r="B243" s="30"/>
      <c r="C243" s="30"/>
      <c r="D243" s="30"/>
      <c r="E243" s="30"/>
      <c r="F243" s="30"/>
      <c r="G243" s="30"/>
      <c r="H243" s="30"/>
      <c r="I243" s="30"/>
      <c r="J243" s="30"/>
      <c r="K243" s="30"/>
      <c r="L243" s="30"/>
      <c r="M243" s="30"/>
      <c r="N243" s="30"/>
      <c r="O243" s="30"/>
      <c r="P243" s="30"/>
    </row>
    <row r="244" spans="1:16">
      <c r="A244" s="30"/>
      <c r="B244" s="30"/>
      <c r="C244" s="30"/>
      <c r="D244" s="30"/>
      <c r="E244" s="30"/>
      <c r="F244" s="30"/>
      <c r="G244" s="30"/>
      <c r="H244" s="30"/>
      <c r="I244" s="30"/>
      <c r="J244" s="30"/>
      <c r="K244" s="30"/>
      <c r="L244" s="30"/>
      <c r="M244" s="30"/>
      <c r="N244" s="30"/>
      <c r="O244" s="30"/>
      <c r="P244" s="30"/>
    </row>
    <row r="245" spans="1:16">
      <c r="A245" s="30"/>
      <c r="B245" s="30"/>
      <c r="C245" s="30"/>
      <c r="D245" s="30"/>
      <c r="E245" s="30"/>
      <c r="F245" s="30"/>
      <c r="G245" s="30"/>
      <c r="H245" s="30"/>
      <c r="I245" s="30"/>
      <c r="J245" s="30"/>
      <c r="K245" s="30"/>
      <c r="L245" s="30"/>
      <c r="M245" s="30"/>
      <c r="N245" s="30"/>
      <c r="O245" s="30"/>
      <c r="P245" s="30"/>
    </row>
    <row r="246" spans="1:16">
      <c r="A246" s="30"/>
      <c r="B246" s="30"/>
      <c r="C246" s="30"/>
      <c r="D246" s="30"/>
      <c r="E246" s="30"/>
      <c r="F246" s="30"/>
      <c r="G246" s="30"/>
      <c r="H246" s="30"/>
      <c r="I246" s="30"/>
      <c r="J246" s="30"/>
      <c r="K246" s="30"/>
      <c r="L246" s="30"/>
      <c r="M246" s="30"/>
      <c r="N246" s="30"/>
      <c r="O246" s="30"/>
      <c r="P246" s="30"/>
    </row>
    <row r="247" spans="1:16">
      <c r="A247" s="30"/>
      <c r="B247" s="30"/>
      <c r="C247" s="30"/>
      <c r="D247" s="30"/>
      <c r="E247" s="30"/>
      <c r="F247" s="30"/>
      <c r="G247" s="30"/>
      <c r="H247" s="30"/>
      <c r="I247" s="30"/>
      <c r="J247" s="30"/>
      <c r="K247" s="30"/>
      <c r="L247" s="30"/>
      <c r="M247" s="30"/>
      <c r="N247" s="30"/>
      <c r="O247" s="30"/>
      <c r="P247" s="30"/>
    </row>
    <row r="248" spans="1:16">
      <c r="A248" s="30"/>
      <c r="B248" s="30"/>
      <c r="C248" s="30"/>
      <c r="D248" s="30"/>
      <c r="E248" s="30"/>
      <c r="F248" s="30"/>
      <c r="G248" s="30"/>
      <c r="H248" s="30"/>
      <c r="I248" s="30"/>
      <c r="J248" s="30"/>
      <c r="K248" s="30"/>
      <c r="L248" s="30"/>
      <c r="M248" s="30"/>
      <c r="N248" s="30"/>
      <c r="O248" s="30"/>
      <c r="P248" s="30"/>
    </row>
    <row r="249" spans="1:16">
      <c r="A249" s="30"/>
      <c r="B249" s="30"/>
      <c r="C249" s="30"/>
      <c r="D249" s="30"/>
      <c r="E249" s="30"/>
      <c r="F249" s="30"/>
      <c r="G249" s="30"/>
      <c r="H249" s="30"/>
      <c r="I249" s="30"/>
      <c r="J249" s="30"/>
      <c r="K249" s="30"/>
      <c r="L249" s="30"/>
      <c r="M249" s="30"/>
      <c r="N249" s="30"/>
      <c r="O249" s="30"/>
      <c r="P249" s="30"/>
    </row>
    <row r="250" spans="1:16">
      <c r="A250" s="30"/>
      <c r="B250" s="30"/>
      <c r="C250" s="30"/>
      <c r="D250" s="30"/>
      <c r="E250" s="30"/>
      <c r="F250" s="30"/>
      <c r="G250" s="30"/>
      <c r="H250" s="30"/>
      <c r="I250" s="30"/>
      <c r="J250" s="30"/>
      <c r="K250" s="30"/>
      <c r="L250" s="30"/>
      <c r="M250" s="30"/>
      <c r="N250" s="30"/>
      <c r="O250" s="30"/>
      <c r="P250" s="30"/>
    </row>
    <row r="251" spans="1:16">
      <c r="A251" s="30"/>
      <c r="B251" s="30"/>
      <c r="C251" s="30"/>
      <c r="D251" s="30"/>
      <c r="E251" s="30"/>
      <c r="F251" s="30"/>
      <c r="G251" s="30"/>
      <c r="H251" s="30"/>
      <c r="I251" s="30"/>
      <c r="J251" s="30"/>
      <c r="K251" s="30"/>
      <c r="L251" s="30"/>
      <c r="M251" s="30"/>
      <c r="N251" s="30"/>
      <c r="O251" s="30"/>
      <c r="P251" s="30"/>
    </row>
    <row r="252" spans="1:16">
      <c r="A252" s="30"/>
      <c r="B252" s="30"/>
      <c r="C252" s="30"/>
      <c r="D252" s="30"/>
      <c r="E252" s="30"/>
      <c r="F252" s="30"/>
      <c r="G252" s="30"/>
      <c r="H252" s="30"/>
      <c r="I252" s="30"/>
      <c r="J252" s="30"/>
      <c r="K252" s="30"/>
      <c r="L252" s="30"/>
      <c r="M252" s="30"/>
      <c r="N252" s="30"/>
      <c r="O252" s="30"/>
      <c r="P252" s="30"/>
    </row>
    <row r="253" spans="1:16">
      <c r="A253" s="30"/>
      <c r="B253" s="30"/>
      <c r="C253" s="30"/>
      <c r="D253" s="30"/>
      <c r="E253" s="30"/>
      <c r="F253" s="30"/>
      <c r="G253" s="30"/>
      <c r="H253" s="30"/>
      <c r="I253" s="30"/>
      <c r="J253" s="30"/>
      <c r="K253" s="30"/>
      <c r="L253" s="30"/>
      <c r="M253" s="30"/>
      <c r="N253" s="30"/>
      <c r="O253" s="30"/>
      <c r="P253" s="30"/>
    </row>
    <row r="254" spans="1:16">
      <c r="A254" s="30"/>
      <c r="B254" s="30"/>
      <c r="C254" s="30"/>
      <c r="D254" s="30"/>
      <c r="E254" s="30"/>
      <c r="F254" s="30"/>
      <c r="G254" s="30"/>
      <c r="H254" s="30"/>
      <c r="I254" s="30"/>
      <c r="J254" s="30"/>
      <c r="K254" s="30"/>
      <c r="L254" s="30"/>
      <c r="M254" s="30"/>
      <c r="N254" s="30"/>
      <c r="O254" s="30"/>
      <c r="P254" s="30"/>
    </row>
    <row r="255" spans="1:16">
      <c r="A255" s="30"/>
      <c r="B255" s="30"/>
      <c r="C255" s="30"/>
      <c r="D255" s="30"/>
      <c r="E255" s="30"/>
      <c r="F255" s="30"/>
      <c r="G255" s="30"/>
      <c r="H255" s="30"/>
      <c r="I255" s="30"/>
      <c r="J255" s="30"/>
      <c r="K255" s="30"/>
      <c r="L255" s="30"/>
      <c r="M255" s="30"/>
      <c r="N255" s="30"/>
      <c r="O255" s="30"/>
      <c r="P255" s="30"/>
    </row>
    <row r="256" spans="1:16">
      <c r="A256" s="30"/>
      <c r="B256" s="30"/>
      <c r="C256" s="30"/>
      <c r="D256" s="30"/>
      <c r="E256" s="30"/>
      <c r="F256" s="30"/>
      <c r="G256" s="30"/>
      <c r="H256" s="30"/>
      <c r="I256" s="30"/>
      <c r="J256" s="30"/>
      <c r="K256" s="30"/>
      <c r="L256" s="30"/>
      <c r="M256" s="30"/>
      <c r="N256" s="30"/>
      <c r="O256" s="30"/>
      <c r="P256" s="30"/>
    </row>
    <row r="257" spans="1:16">
      <c r="A257" s="30"/>
      <c r="B257" s="30"/>
      <c r="C257" s="30"/>
      <c r="D257" s="30"/>
      <c r="E257" s="30"/>
      <c r="F257" s="30"/>
      <c r="G257" s="30"/>
      <c r="H257" s="30"/>
      <c r="I257" s="30"/>
      <c r="J257" s="30"/>
      <c r="K257" s="30"/>
      <c r="L257" s="30"/>
      <c r="M257" s="30"/>
      <c r="N257" s="30"/>
      <c r="O257" s="30"/>
      <c r="P257" s="30"/>
    </row>
    <row r="258" spans="1:16">
      <c r="A258" s="30"/>
      <c r="B258" s="30"/>
      <c r="C258" s="30"/>
      <c r="D258" s="30"/>
      <c r="E258" s="30"/>
      <c r="F258" s="30"/>
      <c r="G258" s="30"/>
      <c r="H258" s="30"/>
      <c r="I258" s="30"/>
      <c r="J258" s="30"/>
      <c r="K258" s="30"/>
      <c r="L258" s="30"/>
      <c r="M258" s="30"/>
      <c r="N258" s="30"/>
      <c r="O258" s="30"/>
      <c r="P258" s="30"/>
    </row>
    <row r="259" spans="1:16">
      <c r="A259" s="30"/>
      <c r="B259" s="30"/>
      <c r="C259" s="30"/>
      <c r="D259" s="30"/>
      <c r="E259" s="30"/>
      <c r="F259" s="30"/>
      <c r="G259" s="30"/>
      <c r="H259" s="30"/>
      <c r="I259" s="30"/>
      <c r="J259" s="30"/>
      <c r="K259" s="30"/>
      <c r="L259" s="30"/>
      <c r="M259" s="30"/>
      <c r="N259" s="30"/>
      <c r="O259" s="30"/>
      <c r="P259" s="30"/>
    </row>
    <row r="260" spans="1:16">
      <c r="A260" s="30"/>
      <c r="B260" s="30"/>
      <c r="C260" s="30"/>
      <c r="D260" s="30"/>
      <c r="E260" s="30"/>
      <c r="F260" s="30"/>
      <c r="G260" s="30"/>
      <c r="H260" s="30"/>
      <c r="I260" s="30"/>
      <c r="J260" s="30"/>
      <c r="K260" s="30"/>
      <c r="L260" s="30"/>
      <c r="M260" s="30"/>
      <c r="N260" s="30"/>
      <c r="O260" s="30"/>
      <c r="P260" s="30"/>
    </row>
    <row r="261" spans="1:16">
      <c r="A261" s="30"/>
      <c r="B261" s="30"/>
      <c r="C261" s="30"/>
      <c r="D261" s="30"/>
      <c r="E261" s="30"/>
      <c r="F261" s="30"/>
      <c r="G261" s="30"/>
      <c r="H261" s="30"/>
      <c r="I261" s="30"/>
      <c r="J261" s="30"/>
      <c r="K261" s="30"/>
      <c r="L261" s="30"/>
      <c r="M261" s="30"/>
      <c r="N261" s="30"/>
      <c r="O261" s="30"/>
      <c r="P261" s="30"/>
    </row>
    <row r="262" spans="1:16">
      <c r="A262" s="30"/>
      <c r="B262" s="30"/>
      <c r="C262" s="30"/>
      <c r="D262" s="30"/>
      <c r="E262" s="30"/>
      <c r="F262" s="30"/>
      <c r="G262" s="30"/>
      <c r="H262" s="30"/>
      <c r="I262" s="30"/>
      <c r="J262" s="30"/>
      <c r="K262" s="30"/>
      <c r="L262" s="30"/>
      <c r="M262" s="30"/>
      <c r="N262" s="30"/>
      <c r="O262" s="30"/>
      <c r="P262" s="30"/>
    </row>
    <row r="263" spans="1:16">
      <c r="A263" s="30"/>
      <c r="B263" s="30"/>
      <c r="C263" s="30"/>
      <c r="D263" s="30"/>
      <c r="E263" s="30"/>
      <c r="F263" s="30"/>
      <c r="G263" s="30"/>
      <c r="H263" s="30"/>
      <c r="I263" s="30"/>
      <c r="J263" s="30"/>
      <c r="K263" s="30"/>
      <c r="L263" s="30"/>
      <c r="M263" s="30"/>
      <c r="N263" s="30"/>
      <c r="O263" s="30"/>
      <c r="P263" s="30"/>
    </row>
    <row r="264" spans="1:16">
      <c r="A264" s="30"/>
      <c r="B264" s="30"/>
      <c r="C264" s="30"/>
      <c r="D264" s="30"/>
      <c r="E264" s="30"/>
      <c r="F264" s="30"/>
      <c r="G264" s="30"/>
      <c r="H264" s="30"/>
      <c r="I264" s="30"/>
      <c r="J264" s="30"/>
      <c r="K264" s="30"/>
      <c r="L264" s="30"/>
      <c r="M264" s="30"/>
      <c r="N264" s="30"/>
      <c r="O264" s="30"/>
      <c r="P264" s="30"/>
    </row>
    <row r="265" spans="1:16">
      <c r="A265" s="30"/>
      <c r="B265" s="30"/>
      <c r="C265" s="30"/>
      <c r="D265" s="30"/>
      <c r="E265" s="30"/>
      <c r="F265" s="30"/>
      <c r="G265" s="30"/>
      <c r="H265" s="30"/>
      <c r="I265" s="30"/>
      <c r="J265" s="30"/>
      <c r="K265" s="30"/>
      <c r="L265" s="30"/>
      <c r="M265" s="30"/>
      <c r="N265" s="30"/>
      <c r="O265" s="30"/>
      <c r="P265" s="30"/>
    </row>
    <row r="266" spans="1:16">
      <c r="A266" s="30"/>
      <c r="B266" s="30"/>
      <c r="C266" s="30"/>
      <c r="D266" s="30"/>
      <c r="E266" s="30"/>
      <c r="F266" s="30"/>
      <c r="G266" s="30"/>
      <c r="H266" s="30"/>
      <c r="I266" s="30"/>
      <c r="J266" s="30"/>
      <c r="K266" s="30"/>
      <c r="L266" s="30"/>
      <c r="M266" s="30"/>
      <c r="N266" s="30"/>
      <c r="O266" s="30"/>
      <c r="P266" s="30"/>
    </row>
    <row r="267" spans="1:16">
      <c r="A267" s="30"/>
      <c r="B267" s="30"/>
      <c r="C267" s="30"/>
      <c r="D267" s="30"/>
      <c r="E267" s="30"/>
      <c r="F267" s="30"/>
      <c r="G267" s="30"/>
      <c r="H267" s="30"/>
      <c r="I267" s="30"/>
      <c r="J267" s="30"/>
      <c r="K267" s="30"/>
      <c r="L267" s="30"/>
      <c r="M267" s="30"/>
      <c r="N267" s="30"/>
      <c r="O267" s="30"/>
      <c r="P267" s="30"/>
    </row>
    <row r="268" spans="1:16">
      <c r="A268" s="30"/>
      <c r="B268" s="30"/>
      <c r="C268" s="30"/>
      <c r="D268" s="30"/>
      <c r="E268" s="30"/>
      <c r="F268" s="30"/>
      <c r="G268" s="30"/>
      <c r="H268" s="30"/>
      <c r="I268" s="30"/>
      <c r="J268" s="30"/>
      <c r="K268" s="30"/>
      <c r="L268" s="30"/>
      <c r="M268" s="30"/>
      <c r="N268" s="30"/>
      <c r="O268" s="30"/>
      <c r="P268" s="30"/>
    </row>
    <row r="269" spans="1:16">
      <c r="A269" s="30"/>
      <c r="B269" s="30"/>
      <c r="C269" s="30"/>
      <c r="D269" s="30"/>
      <c r="E269" s="30"/>
      <c r="F269" s="30"/>
      <c r="G269" s="30"/>
      <c r="H269" s="30"/>
      <c r="I269" s="30"/>
      <c r="J269" s="30"/>
      <c r="K269" s="30"/>
      <c r="L269" s="30"/>
      <c r="M269" s="30"/>
      <c r="N269" s="30"/>
      <c r="O269" s="30"/>
      <c r="P269" s="30"/>
    </row>
    <row r="270" spans="1:16">
      <c r="A270" s="30"/>
      <c r="B270" s="30"/>
      <c r="C270" s="30"/>
      <c r="D270" s="30"/>
      <c r="E270" s="30"/>
      <c r="F270" s="30"/>
      <c r="G270" s="30"/>
      <c r="H270" s="30"/>
      <c r="I270" s="30"/>
      <c r="J270" s="30"/>
      <c r="K270" s="30"/>
      <c r="L270" s="30"/>
      <c r="M270" s="30"/>
      <c r="N270" s="30"/>
      <c r="O270" s="30"/>
      <c r="P270" s="30"/>
    </row>
    <row r="271" spans="1:16">
      <c r="A271" s="30"/>
      <c r="B271" s="30"/>
      <c r="C271" s="30"/>
      <c r="D271" s="30"/>
      <c r="E271" s="30"/>
      <c r="F271" s="30"/>
      <c r="G271" s="30"/>
      <c r="H271" s="30"/>
      <c r="I271" s="30"/>
      <c r="J271" s="30"/>
      <c r="K271" s="30"/>
      <c r="L271" s="30"/>
      <c r="M271" s="30"/>
      <c r="N271" s="30"/>
      <c r="O271" s="30"/>
      <c r="P271" s="30"/>
    </row>
    <row r="272" spans="1:16">
      <c r="A272" s="30"/>
      <c r="B272" s="30"/>
      <c r="C272" s="30"/>
      <c r="D272" s="30"/>
      <c r="E272" s="30"/>
      <c r="F272" s="30"/>
      <c r="G272" s="30"/>
      <c r="H272" s="30"/>
      <c r="I272" s="30"/>
      <c r="J272" s="30"/>
      <c r="K272" s="30"/>
      <c r="L272" s="30"/>
      <c r="M272" s="30"/>
      <c r="N272" s="30"/>
      <c r="O272" s="30"/>
      <c r="P272" s="30"/>
    </row>
    <row r="273" spans="1:16">
      <c r="A273" s="30"/>
      <c r="B273" s="30"/>
      <c r="C273" s="30"/>
      <c r="D273" s="30"/>
      <c r="E273" s="30"/>
      <c r="F273" s="30"/>
      <c r="G273" s="30"/>
      <c r="H273" s="30"/>
      <c r="I273" s="30"/>
      <c r="J273" s="30"/>
      <c r="K273" s="30"/>
      <c r="L273" s="30"/>
      <c r="M273" s="30"/>
      <c r="N273" s="30"/>
      <c r="O273" s="30"/>
      <c r="P273" s="30"/>
    </row>
    <row r="274" spans="1:16">
      <c r="A274" s="30"/>
      <c r="B274" s="30"/>
      <c r="C274" s="30"/>
      <c r="D274" s="30"/>
      <c r="E274" s="30"/>
      <c r="F274" s="30"/>
      <c r="G274" s="30"/>
      <c r="H274" s="30"/>
      <c r="I274" s="30"/>
      <c r="J274" s="30"/>
      <c r="K274" s="30"/>
      <c r="L274" s="30"/>
      <c r="M274" s="30"/>
      <c r="N274" s="30"/>
      <c r="O274" s="30"/>
      <c r="P274" s="30"/>
    </row>
    <row r="275" spans="1:16">
      <c r="A275" s="30"/>
      <c r="B275" s="30"/>
      <c r="C275" s="30"/>
      <c r="D275" s="30"/>
      <c r="E275" s="30"/>
      <c r="F275" s="30"/>
      <c r="G275" s="30"/>
      <c r="H275" s="30"/>
      <c r="I275" s="30"/>
      <c r="J275" s="30"/>
      <c r="K275" s="30"/>
      <c r="L275" s="30"/>
      <c r="M275" s="30"/>
      <c r="N275" s="30"/>
      <c r="O275" s="30"/>
      <c r="P275" s="30"/>
    </row>
    <row r="276" spans="1:16">
      <c r="A276" s="30"/>
      <c r="B276" s="30"/>
      <c r="C276" s="30"/>
      <c r="D276" s="30"/>
      <c r="E276" s="30"/>
      <c r="F276" s="30"/>
      <c r="G276" s="30"/>
      <c r="H276" s="30"/>
      <c r="I276" s="30"/>
      <c r="J276" s="30"/>
      <c r="K276" s="30"/>
      <c r="L276" s="30"/>
      <c r="M276" s="30"/>
      <c r="N276" s="30"/>
      <c r="O276" s="30"/>
      <c r="P276" s="30"/>
    </row>
    <row r="277" spans="1:16">
      <c r="A277" s="30"/>
      <c r="B277" s="30"/>
      <c r="C277" s="30"/>
      <c r="D277" s="30"/>
      <c r="E277" s="30"/>
      <c r="F277" s="30"/>
      <c r="G277" s="30"/>
      <c r="H277" s="30"/>
      <c r="I277" s="30"/>
      <c r="J277" s="30"/>
      <c r="K277" s="30"/>
      <c r="L277" s="30"/>
      <c r="M277" s="30"/>
      <c r="N277" s="30"/>
      <c r="O277" s="30"/>
      <c r="P277" s="30"/>
    </row>
    <row r="278" spans="1:16">
      <c r="A278" s="30"/>
      <c r="B278" s="30"/>
      <c r="C278" s="30"/>
      <c r="D278" s="30"/>
      <c r="E278" s="30"/>
      <c r="F278" s="30"/>
      <c r="G278" s="30"/>
      <c r="H278" s="30"/>
      <c r="I278" s="30"/>
      <c r="J278" s="30"/>
      <c r="K278" s="30"/>
      <c r="L278" s="30"/>
      <c r="M278" s="30"/>
      <c r="N278" s="30"/>
      <c r="O278" s="30"/>
      <c r="P278" s="30"/>
    </row>
    <row r="279" spans="1:16">
      <c r="A279" s="30"/>
      <c r="B279" s="30"/>
      <c r="C279" s="30"/>
      <c r="D279" s="30"/>
      <c r="E279" s="30"/>
      <c r="F279" s="30"/>
      <c r="G279" s="30"/>
      <c r="H279" s="30"/>
      <c r="I279" s="30"/>
      <c r="J279" s="30"/>
      <c r="K279" s="30"/>
      <c r="L279" s="30"/>
      <c r="M279" s="30"/>
      <c r="N279" s="30"/>
      <c r="O279" s="30"/>
      <c r="P279" s="30"/>
    </row>
    <row r="280" spans="1:16">
      <c r="A280" s="30"/>
      <c r="B280" s="30"/>
      <c r="C280" s="30"/>
      <c r="D280" s="30"/>
      <c r="E280" s="30"/>
      <c r="F280" s="30"/>
      <c r="G280" s="30"/>
      <c r="H280" s="30"/>
      <c r="I280" s="30"/>
      <c r="J280" s="30"/>
      <c r="K280" s="30"/>
      <c r="L280" s="30"/>
      <c r="M280" s="30"/>
      <c r="N280" s="30"/>
      <c r="O280" s="30"/>
      <c r="P280" s="30"/>
    </row>
    <row r="281" spans="1:16">
      <c r="A281" s="30"/>
      <c r="B281" s="30"/>
      <c r="C281" s="30"/>
      <c r="D281" s="30"/>
      <c r="E281" s="30"/>
      <c r="F281" s="30"/>
      <c r="G281" s="30"/>
      <c r="H281" s="30"/>
      <c r="I281" s="30"/>
      <c r="J281" s="30"/>
      <c r="K281" s="30"/>
      <c r="L281" s="30"/>
      <c r="M281" s="30"/>
      <c r="N281" s="30"/>
      <c r="O281" s="30"/>
      <c r="P281" s="30"/>
    </row>
    <row r="282" spans="1:16">
      <c r="A282" s="30"/>
      <c r="B282" s="30"/>
      <c r="C282" s="30"/>
      <c r="D282" s="30"/>
      <c r="E282" s="30"/>
      <c r="F282" s="30"/>
      <c r="G282" s="30"/>
      <c r="H282" s="30"/>
      <c r="I282" s="30"/>
      <c r="J282" s="30"/>
      <c r="K282" s="30"/>
      <c r="L282" s="30"/>
      <c r="M282" s="30"/>
      <c r="N282" s="30"/>
      <c r="O282" s="30"/>
      <c r="P282" s="30"/>
    </row>
    <row r="283" spans="1:16">
      <c r="A283" s="30"/>
      <c r="B283" s="30"/>
      <c r="C283" s="30"/>
      <c r="D283" s="30"/>
      <c r="E283" s="30"/>
      <c r="F283" s="30"/>
      <c r="G283" s="30"/>
      <c r="H283" s="30"/>
      <c r="I283" s="30"/>
      <c r="J283" s="30"/>
      <c r="K283" s="30"/>
      <c r="L283" s="30"/>
      <c r="M283" s="30"/>
      <c r="N283" s="30"/>
      <c r="O283" s="30"/>
      <c r="P283" s="30"/>
    </row>
    <row r="284" spans="1:16">
      <c r="A284" s="30"/>
      <c r="B284" s="30"/>
      <c r="C284" s="30"/>
      <c r="D284" s="30"/>
      <c r="E284" s="30"/>
      <c r="F284" s="30"/>
      <c r="G284" s="30"/>
      <c r="H284" s="30"/>
      <c r="I284" s="30"/>
      <c r="J284" s="30"/>
      <c r="K284" s="30"/>
      <c r="L284" s="30"/>
      <c r="M284" s="30"/>
      <c r="N284" s="30"/>
      <c r="O284" s="30"/>
      <c r="P284" s="30"/>
    </row>
    <row r="285" spans="1:16">
      <c r="A285" s="30"/>
      <c r="B285" s="30"/>
      <c r="C285" s="30"/>
      <c r="D285" s="30"/>
      <c r="E285" s="30"/>
      <c r="F285" s="30"/>
      <c r="G285" s="30"/>
      <c r="H285" s="30"/>
      <c r="I285" s="30"/>
      <c r="J285" s="30"/>
      <c r="K285" s="30"/>
      <c r="L285" s="30"/>
      <c r="M285" s="30"/>
      <c r="N285" s="30"/>
      <c r="O285" s="30"/>
      <c r="P285" s="30"/>
    </row>
    <row r="286" spans="1:16">
      <c r="A286" s="30"/>
      <c r="B286" s="30"/>
      <c r="C286" s="30"/>
      <c r="D286" s="30"/>
      <c r="E286" s="30"/>
      <c r="F286" s="30"/>
      <c r="G286" s="30"/>
      <c r="H286" s="30"/>
      <c r="I286" s="30"/>
      <c r="J286" s="30"/>
      <c r="K286" s="30"/>
      <c r="L286" s="30"/>
      <c r="M286" s="30"/>
      <c r="N286" s="30"/>
      <c r="O286" s="30"/>
      <c r="P286" s="30"/>
    </row>
    <row r="287" spans="1:16">
      <c r="A287" s="30"/>
      <c r="B287" s="30"/>
      <c r="C287" s="30"/>
      <c r="D287" s="30"/>
      <c r="E287" s="30"/>
      <c r="F287" s="30"/>
      <c r="G287" s="30"/>
      <c r="H287" s="30"/>
      <c r="I287" s="30"/>
      <c r="J287" s="30"/>
      <c r="K287" s="30"/>
      <c r="L287" s="30"/>
      <c r="M287" s="30"/>
      <c r="N287" s="30"/>
      <c r="O287" s="30"/>
      <c r="P287" s="30"/>
    </row>
    <row r="288" spans="1:16">
      <c r="A288" s="30"/>
      <c r="B288" s="30"/>
      <c r="C288" s="30"/>
      <c r="D288" s="30"/>
      <c r="E288" s="30"/>
      <c r="F288" s="30"/>
      <c r="G288" s="30"/>
      <c r="H288" s="30"/>
      <c r="I288" s="30"/>
      <c r="J288" s="30"/>
      <c r="K288" s="30"/>
      <c r="L288" s="30"/>
      <c r="M288" s="30"/>
      <c r="N288" s="30"/>
      <c r="O288" s="30"/>
      <c r="P288" s="30"/>
    </row>
    <row r="289" spans="1:16">
      <c r="A289" s="30"/>
      <c r="B289" s="30"/>
      <c r="C289" s="30"/>
      <c r="D289" s="30"/>
      <c r="E289" s="30"/>
      <c r="F289" s="30"/>
      <c r="G289" s="30"/>
      <c r="H289" s="30"/>
      <c r="I289" s="30"/>
      <c r="J289" s="30"/>
      <c r="K289" s="30"/>
      <c r="L289" s="30"/>
      <c r="M289" s="30"/>
      <c r="N289" s="30"/>
      <c r="O289" s="30"/>
      <c r="P289" s="30"/>
    </row>
    <row r="290" spans="1:16">
      <c r="A290" s="30"/>
      <c r="B290" s="30"/>
      <c r="C290" s="30"/>
      <c r="D290" s="30"/>
      <c r="E290" s="30"/>
      <c r="F290" s="30"/>
      <c r="G290" s="30"/>
      <c r="H290" s="30"/>
      <c r="I290" s="30"/>
      <c r="J290" s="30"/>
      <c r="K290" s="30"/>
      <c r="L290" s="30"/>
      <c r="M290" s="30"/>
      <c r="N290" s="30"/>
      <c r="O290" s="30"/>
      <c r="P290" s="30"/>
    </row>
    <row r="291" spans="1:16">
      <c r="A291" s="30"/>
      <c r="B291" s="30"/>
      <c r="C291" s="30"/>
      <c r="D291" s="30"/>
      <c r="E291" s="30"/>
      <c r="F291" s="30"/>
      <c r="G291" s="30"/>
      <c r="H291" s="30"/>
      <c r="I291" s="30"/>
      <c r="J291" s="30"/>
      <c r="K291" s="30"/>
      <c r="L291" s="30"/>
      <c r="M291" s="30"/>
      <c r="N291" s="30"/>
      <c r="O291" s="30"/>
      <c r="P291" s="30"/>
    </row>
    <row r="292" spans="1:16">
      <c r="A292" s="30"/>
      <c r="B292" s="30"/>
      <c r="C292" s="30"/>
      <c r="D292" s="30"/>
      <c r="E292" s="30"/>
      <c r="F292" s="30"/>
      <c r="G292" s="30"/>
      <c r="H292" s="30"/>
      <c r="I292" s="30"/>
      <c r="J292" s="30"/>
      <c r="K292" s="30"/>
      <c r="L292" s="30"/>
      <c r="M292" s="30"/>
      <c r="N292" s="30"/>
      <c r="O292" s="30"/>
      <c r="P292" s="30"/>
    </row>
    <row r="293" spans="1:16">
      <c r="A293" s="30"/>
      <c r="B293" s="30"/>
      <c r="C293" s="30"/>
      <c r="D293" s="30"/>
      <c r="E293" s="30"/>
      <c r="F293" s="30"/>
      <c r="G293" s="30"/>
      <c r="H293" s="30"/>
      <c r="I293" s="30"/>
      <c r="J293" s="30"/>
      <c r="K293" s="30"/>
      <c r="L293" s="30"/>
      <c r="M293" s="30"/>
      <c r="N293" s="30"/>
      <c r="O293" s="30"/>
      <c r="P293" s="30"/>
    </row>
    <row r="294" spans="1:16">
      <c r="A294" s="30"/>
      <c r="B294" s="30"/>
      <c r="C294" s="30"/>
      <c r="D294" s="30"/>
      <c r="E294" s="30"/>
      <c r="F294" s="30"/>
      <c r="G294" s="30"/>
      <c r="H294" s="30"/>
      <c r="I294" s="30"/>
      <c r="J294" s="30"/>
      <c r="K294" s="30"/>
      <c r="L294" s="30"/>
      <c r="M294" s="30"/>
      <c r="N294" s="30"/>
      <c r="O294" s="30"/>
      <c r="P294" s="30"/>
    </row>
    <row r="295" spans="1:16">
      <c r="A295" s="30"/>
      <c r="B295" s="30"/>
      <c r="C295" s="30"/>
      <c r="D295" s="30"/>
      <c r="E295" s="30"/>
      <c r="F295" s="30"/>
      <c r="G295" s="30"/>
      <c r="H295" s="30"/>
      <c r="I295" s="30"/>
      <c r="J295" s="30"/>
      <c r="K295" s="30"/>
      <c r="L295" s="30"/>
      <c r="M295" s="30"/>
      <c r="N295" s="30"/>
      <c r="O295" s="30"/>
      <c r="P295" s="30"/>
    </row>
    <row r="296" spans="1:16">
      <c r="A296" s="30"/>
      <c r="B296" s="30"/>
      <c r="C296" s="30"/>
      <c r="D296" s="30"/>
      <c r="E296" s="30"/>
      <c r="F296" s="30"/>
      <c r="G296" s="30"/>
      <c r="H296" s="30"/>
      <c r="I296" s="30"/>
      <c r="J296" s="30"/>
      <c r="K296" s="30"/>
      <c r="L296" s="30"/>
      <c r="M296" s="30"/>
      <c r="N296" s="30"/>
      <c r="O296" s="30"/>
      <c r="P296" s="30"/>
    </row>
    <row r="297" spans="1:16">
      <c r="A297" s="30"/>
      <c r="B297" s="30"/>
      <c r="C297" s="30"/>
      <c r="D297" s="30"/>
      <c r="E297" s="30"/>
      <c r="F297" s="30"/>
      <c r="G297" s="30"/>
      <c r="H297" s="30"/>
      <c r="I297" s="30"/>
      <c r="J297" s="30"/>
      <c r="K297" s="30"/>
      <c r="L297" s="30"/>
      <c r="M297" s="30"/>
      <c r="N297" s="30"/>
      <c r="O297" s="30"/>
      <c r="P297" s="30"/>
    </row>
    <row r="298" spans="1:16">
      <c r="A298" s="30"/>
      <c r="B298" s="30"/>
      <c r="C298" s="30"/>
      <c r="D298" s="30"/>
      <c r="E298" s="30"/>
      <c r="F298" s="30"/>
      <c r="G298" s="30"/>
      <c r="H298" s="30"/>
      <c r="I298" s="30"/>
      <c r="J298" s="30"/>
      <c r="K298" s="30"/>
      <c r="L298" s="30"/>
      <c r="M298" s="30"/>
      <c r="N298" s="30"/>
      <c r="O298" s="30"/>
      <c r="P298" s="30"/>
    </row>
    <row r="299" spans="1:16">
      <c r="A299" s="30"/>
      <c r="B299" s="30"/>
      <c r="C299" s="30"/>
      <c r="D299" s="30"/>
      <c r="E299" s="30"/>
      <c r="F299" s="30"/>
      <c r="G299" s="30"/>
      <c r="H299" s="30"/>
      <c r="I299" s="30"/>
      <c r="J299" s="30"/>
      <c r="K299" s="30"/>
      <c r="L299" s="30"/>
      <c r="M299" s="30"/>
      <c r="N299" s="30"/>
      <c r="O299" s="30"/>
      <c r="P299" s="30"/>
    </row>
    <row r="300" spans="1:16">
      <c r="A300" s="30"/>
      <c r="B300" s="30"/>
      <c r="C300" s="30"/>
      <c r="D300" s="30"/>
      <c r="E300" s="30"/>
      <c r="F300" s="30"/>
      <c r="G300" s="30"/>
      <c r="H300" s="30"/>
      <c r="I300" s="30"/>
      <c r="J300" s="30"/>
      <c r="K300" s="30"/>
      <c r="L300" s="30"/>
      <c r="M300" s="30"/>
      <c r="N300" s="30"/>
      <c r="O300" s="30"/>
      <c r="P300" s="30"/>
    </row>
    <row r="301" spans="1:16">
      <c r="A301" s="30"/>
      <c r="B301" s="30"/>
      <c r="C301" s="30"/>
      <c r="D301" s="30"/>
      <c r="E301" s="30"/>
      <c r="F301" s="30"/>
      <c r="G301" s="30"/>
      <c r="H301" s="30"/>
      <c r="I301" s="30"/>
      <c r="J301" s="30"/>
      <c r="K301" s="30"/>
      <c r="L301" s="30"/>
      <c r="M301" s="30"/>
      <c r="N301" s="30"/>
      <c r="O301" s="30"/>
      <c r="P301" s="30"/>
    </row>
    <row r="302" spans="1:16">
      <c r="A302" s="30"/>
      <c r="B302" s="30"/>
      <c r="C302" s="30"/>
      <c r="D302" s="30"/>
      <c r="E302" s="30"/>
      <c r="F302" s="30"/>
      <c r="G302" s="30"/>
      <c r="H302" s="30"/>
      <c r="I302" s="30"/>
      <c r="J302" s="30"/>
      <c r="K302" s="30"/>
      <c r="L302" s="30"/>
      <c r="M302" s="30"/>
      <c r="N302" s="30"/>
      <c r="O302" s="30"/>
      <c r="P302" s="30"/>
    </row>
    <row r="303" spans="1:16">
      <c r="A303" s="30"/>
      <c r="B303" s="30"/>
      <c r="C303" s="30"/>
      <c r="D303" s="30"/>
      <c r="E303" s="30"/>
      <c r="F303" s="30"/>
      <c r="G303" s="30"/>
      <c r="H303" s="30"/>
      <c r="I303" s="30"/>
      <c r="J303" s="30"/>
      <c r="K303" s="30"/>
      <c r="L303" s="30"/>
      <c r="M303" s="30"/>
      <c r="N303" s="30"/>
      <c r="O303" s="30"/>
      <c r="P303" s="30"/>
    </row>
    <row r="304" spans="1:16">
      <c r="A304" s="30"/>
      <c r="B304" s="30"/>
      <c r="C304" s="30"/>
      <c r="D304" s="30"/>
      <c r="E304" s="30"/>
      <c r="F304" s="30"/>
      <c r="G304" s="30"/>
      <c r="H304" s="30"/>
      <c r="I304" s="30"/>
      <c r="J304" s="30"/>
      <c r="K304" s="30"/>
      <c r="L304" s="30"/>
      <c r="M304" s="30"/>
      <c r="N304" s="30"/>
      <c r="O304" s="30"/>
      <c r="P304" s="30"/>
    </row>
    <row r="305" spans="1:16">
      <c r="A305" s="30"/>
      <c r="B305" s="30"/>
      <c r="C305" s="30"/>
      <c r="D305" s="30"/>
      <c r="E305" s="30"/>
      <c r="F305" s="30"/>
      <c r="G305" s="30"/>
      <c r="H305" s="30"/>
      <c r="I305" s="30"/>
      <c r="J305" s="30"/>
      <c r="K305" s="30"/>
      <c r="L305" s="30"/>
      <c r="M305" s="30"/>
      <c r="N305" s="30"/>
      <c r="O305" s="30"/>
      <c r="P305" s="30"/>
    </row>
    <row r="306" spans="1:16">
      <c r="A306" s="30"/>
      <c r="B306" s="30"/>
      <c r="C306" s="30"/>
      <c r="D306" s="30"/>
      <c r="E306" s="30"/>
      <c r="F306" s="30"/>
      <c r="G306" s="30"/>
      <c r="H306" s="30"/>
      <c r="I306" s="30"/>
      <c r="J306" s="30"/>
      <c r="K306" s="30"/>
      <c r="L306" s="30"/>
      <c r="M306" s="30"/>
      <c r="N306" s="30"/>
      <c r="O306" s="30"/>
      <c r="P306" s="30"/>
    </row>
    <row r="307" spans="1:16">
      <c r="A307" s="30"/>
      <c r="B307" s="30"/>
      <c r="C307" s="30"/>
      <c r="D307" s="30"/>
      <c r="E307" s="30"/>
      <c r="F307" s="30"/>
      <c r="G307" s="30"/>
      <c r="H307" s="30"/>
      <c r="I307" s="30"/>
      <c r="J307" s="30"/>
      <c r="K307" s="30"/>
      <c r="L307" s="30"/>
      <c r="M307" s="30"/>
      <c r="N307" s="30"/>
      <c r="O307" s="30"/>
      <c r="P307" s="30"/>
    </row>
    <row r="308" spans="1:16">
      <c r="A308" s="30"/>
      <c r="B308" s="30"/>
      <c r="C308" s="30"/>
      <c r="D308" s="30"/>
      <c r="E308" s="30"/>
      <c r="F308" s="30"/>
      <c r="G308" s="30"/>
      <c r="H308" s="30"/>
      <c r="I308" s="30"/>
      <c r="J308" s="30"/>
      <c r="K308" s="30"/>
      <c r="L308" s="30"/>
      <c r="M308" s="30"/>
      <c r="N308" s="30"/>
      <c r="O308" s="30"/>
      <c r="P308" s="30"/>
    </row>
    <row r="309" spans="1:16">
      <c r="A309" s="30"/>
      <c r="B309" s="30"/>
      <c r="C309" s="30"/>
      <c r="D309" s="30"/>
      <c r="E309" s="30"/>
      <c r="F309" s="30"/>
      <c r="G309" s="30"/>
      <c r="H309" s="30"/>
      <c r="I309" s="30"/>
      <c r="J309" s="30"/>
      <c r="K309" s="30"/>
      <c r="L309" s="30"/>
      <c r="M309" s="30"/>
      <c r="N309" s="30"/>
      <c r="O309" s="30"/>
      <c r="P309" s="30"/>
    </row>
    <row r="310" spans="1:16">
      <c r="A310" s="30"/>
      <c r="B310" s="30"/>
      <c r="C310" s="30"/>
      <c r="D310" s="30"/>
      <c r="E310" s="30"/>
      <c r="F310" s="30"/>
      <c r="G310" s="30"/>
      <c r="H310" s="30"/>
      <c r="I310" s="30"/>
      <c r="J310" s="30"/>
      <c r="K310" s="30"/>
      <c r="L310" s="30"/>
      <c r="M310" s="30"/>
      <c r="N310" s="30"/>
      <c r="O310" s="30"/>
      <c r="P310" s="30"/>
    </row>
    <row r="311" spans="1:16">
      <c r="A311" s="30"/>
      <c r="B311" s="30"/>
      <c r="C311" s="30"/>
      <c r="D311" s="30"/>
      <c r="E311" s="30"/>
      <c r="F311" s="30"/>
      <c r="G311" s="30"/>
      <c r="H311" s="30"/>
      <c r="I311" s="30"/>
      <c r="J311" s="30"/>
      <c r="K311" s="30"/>
      <c r="L311" s="30"/>
      <c r="M311" s="30"/>
      <c r="N311" s="30"/>
      <c r="O311" s="30"/>
      <c r="P311" s="30"/>
    </row>
    <row r="312" spans="1:16">
      <c r="A312" s="30"/>
      <c r="B312" s="30"/>
      <c r="C312" s="30"/>
      <c r="D312" s="30"/>
      <c r="E312" s="30"/>
      <c r="F312" s="30"/>
      <c r="G312" s="30"/>
      <c r="H312" s="30"/>
      <c r="I312" s="30"/>
      <c r="J312" s="30"/>
      <c r="K312" s="30"/>
      <c r="L312" s="30"/>
      <c r="M312" s="30"/>
      <c r="N312" s="30"/>
      <c r="O312" s="30"/>
      <c r="P312" s="30"/>
    </row>
    <row r="313" spans="1:16">
      <c r="A313" s="30"/>
      <c r="B313" s="30"/>
      <c r="C313" s="30"/>
      <c r="D313" s="30"/>
      <c r="E313" s="30"/>
      <c r="F313" s="30"/>
      <c r="G313" s="30"/>
      <c r="H313" s="30"/>
      <c r="I313" s="30"/>
      <c r="J313" s="30"/>
      <c r="K313" s="30"/>
      <c r="L313" s="30"/>
      <c r="M313" s="30"/>
      <c r="N313" s="30"/>
      <c r="O313" s="30"/>
      <c r="P313" s="30"/>
    </row>
    <row r="314" spans="1:16">
      <c r="A314" s="30"/>
      <c r="B314" s="30"/>
      <c r="C314" s="30"/>
      <c r="D314" s="30"/>
      <c r="E314" s="30"/>
      <c r="F314" s="30"/>
      <c r="G314" s="30"/>
      <c r="H314" s="30"/>
      <c r="I314" s="30"/>
      <c r="J314" s="30"/>
      <c r="K314" s="30"/>
      <c r="L314" s="30"/>
      <c r="M314" s="30"/>
      <c r="N314" s="30"/>
      <c r="O314" s="30"/>
      <c r="P314" s="30"/>
    </row>
    <row r="315" spans="1:16">
      <c r="A315" s="30"/>
      <c r="B315" s="30"/>
      <c r="C315" s="30"/>
      <c r="D315" s="30"/>
      <c r="E315" s="30"/>
      <c r="F315" s="30"/>
      <c r="G315" s="30"/>
      <c r="H315" s="30"/>
      <c r="I315" s="30"/>
      <c r="J315" s="30"/>
      <c r="K315" s="30"/>
      <c r="L315" s="30"/>
      <c r="M315" s="30"/>
      <c r="N315" s="30"/>
      <c r="O315" s="30"/>
      <c r="P315" s="30"/>
    </row>
    <row r="316" spans="1:16">
      <c r="A316" s="30"/>
      <c r="B316" s="30"/>
      <c r="C316" s="30"/>
      <c r="D316" s="30"/>
      <c r="E316" s="30"/>
      <c r="F316" s="30"/>
      <c r="G316" s="30"/>
      <c r="H316" s="30"/>
      <c r="I316" s="30"/>
      <c r="J316" s="30"/>
      <c r="K316" s="30"/>
      <c r="L316" s="30"/>
      <c r="M316" s="30"/>
      <c r="N316" s="30"/>
      <c r="O316" s="30"/>
      <c r="P316" s="30"/>
    </row>
    <row r="317" spans="1:16">
      <c r="A317" s="30"/>
      <c r="B317" s="30"/>
      <c r="C317" s="30"/>
      <c r="D317" s="30"/>
      <c r="E317" s="30"/>
      <c r="F317" s="30"/>
      <c r="G317" s="30"/>
      <c r="H317" s="30"/>
      <c r="I317" s="30"/>
      <c r="J317" s="30"/>
      <c r="K317" s="30"/>
      <c r="L317" s="30"/>
      <c r="M317" s="30"/>
      <c r="N317" s="30"/>
      <c r="O317" s="30"/>
      <c r="P317" s="30"/>
    </row>
    <row r="318" spans="1:16">
      <c r="A318" s="30"/>
      <c r="B318" s="30"/>
      <c r="C318" s="30"/>
      <c r="D318" s="30"/>
      <c r="E318" s="30"/>
      <c r="F318" s="30"/>
      <c r="G318" s="30"/>
      <c r="H318" s="30"/>
      <c r="I318" s="30"/>
      <c r="J318" s="30"/>
      <c r="K318" s="30"/>
      <c r="L318" s="30"/>
      <c r="M318" s="30"/>
      <c r="N318" s="30"/>
      <c r="O318" s="30"/>
      <c r="P318" s="30"/>
    </row>
    <row r="319" spans="1:16">
      <c r="A319" s="30"/>
      <c r="B319" s="30"/>
      <c r="C319" s="30"/>
      <c r="D319" s="30"/>
      <c r="E319" s="30"/>
      <c r="F319" s="30"/>
      <c r="G319" s="30"/>
      <c r="H319" s="30"/>
      <c r="I319" s="30"/>
      <c r="J319" s="30"/>
      <c r="K319" s="30"/>
      <c r="L319" s="30"/>
      <c r="M319" s="30"/>
      <c r="N319" s="30"/>
      <c r="O319" s="30"/>
      <c r="P319" s="30"/>
    </row>
    <row r="320" spans="1:16">
      <c r="A320" s="30"/>
      <c r="B320" s="30"/>
      <c r="C320" s="30"/>
      <c r="D320" s="30"/>
      <c r="E320" s="30"/>
      <c r="F320" s="30"/>
      <c r="G320" s="30"/>
      <c r="H320" s="30"/>
      <c r="I320" s="30"/>
      <c r="J320" s="30"/>
      <c r="K320" s="30"/>
      <c r="L320" s="30"/>
      <c r="M320" s="30"/>
      <c r="N320" s="30"/>
      <c r="O320" s="30"/>
      <c r="P320" s="30"/>
    </row>
    <row r="321" spans="1:16">
      <c r="A321" s="30"/>
      <c r="B321" s="30"/>
      <c r="C321" s="30"/>
      <c r="D321" s="30"/>
      <c r="E321" s="30"/>
      <c r="F321" s="30"/>
      <c r="G321" s="30"/>
      <c r="H321" s="30"/>
      <c r="I321" s="30"/>
      <c r="J321" s="30"/>
      <c r="K321" s="30"/>
      <c r="L321" s="30"/>
      <c r="M321" s="30"/>
      <c r="N321" s="30"/>
      <c r="O321" s="30"/>
      <c r="P321" s="30"/>
    </row>
    <row r="322" spans="1:16">
      <c r="A322" s="30"/>
      <c r="B322" s="30"/>
      <c r="C322" s="30"/>
      <c r="D322" s="30"/>
      <c r="E322" s="30"/>
      <c r="F322" s="30"/>
      <c r="G322" s="30"/>
      <c r="H322" s="30"/>
      <c r="I322" s="30"/>
      <c r="J322" s="30"/>
      <c r="K322" s="30"/>
      <c r="L322" s="30"/>
      <c r="M322" s="30"/>
      <c r="N322" s="30"/>
      <c r="O322" s="30"/>
      <c r="P322" s="30"/>
    </row>
    <row r="323" spans="1:16">
      <c r="A323" s="30"/>
      <c r="B323" s="30"/>
      <c r="C323" s="30"/>
      <c r="D323" s="30"/>
      <c r="E323" s="30"/>
      <c r="F323" s="30"/>
      <c r="G323" s="30"/>
      <c r="H323" s="30"/>
      <c r="I323" s="30"/>
      <c r="J323" s="30"/>
      <c r="K323" s="30"/>
      <c r="L323" s="30"/>
      <c r="M323" s="30"/>
      <c r="N323" s="30"/>
      <c r="O323" s="30"/>
      <c r="P323" s="30"/>
    </row>
    <row r="324" spans="1:16">
      <c r="A324" s="30"/>
      <c r="B324" s="30"/>
      <c r="C324" s="30"/>
      <c r="D324" s="30"/>
      <c r="E324" s="30"/>
      <c r="F324" s="30"/>
      <c r="G324" s="30"/>
      <c r="H324" s="30"/>
      <c r="I324" s="30"/>
      <c r="J324" s="30"/>
      <c r="K324" s="30"/>
      <c r="L324" s="30"/>
      <c r="M324" s="30"/>
      <c r="N324" s="30"/>
      <c r="O324" s="30"/>
      <c r="P324" s="30"/>
    </row>
    <row r="325" spans="1:16">
      <c r="A325" s="30"/>
      <c r="B325" s="30"/>
      <c r="C325" s="30"/>
      <c r="D325" s="30"/>
      <c r="E325" s="30"/>
      <c r="F325" s="30"/>
      <c r="G325" s="30"/>
      <c r="H325" s="30"/>
      <c r="I325" s="30"/>
      <c r="J325" s="30"/>
      <c r="K325" s="30"/>
      <c r="L325" s="30"/>
      <c r="M325" s="30"/>
      <c r="N325" s="30"/>
      <c r="O325" s="30"/>
      <c r="P325" s="30"/>
    </row>
    <row r="326" spans="1:16">
      <c r="A326" s="30"/>
      <c r="B326" s="30"/>
      <c r="C326" s="30"/>
      <c r="D326" s="30"/>
      <c r="E326" s="30"/>
      <c r="F326" s="30"/>
      <c r="G326" s="30"/>
      <c r="H326" s="30"/>
      <c r="I326" s="30"/>
      <c r="J326" s="30"/>
      <c r="K326" s="30"/>
      <c r="L326" s="30"/>
      <c r="M326" s="30"/>
      <c r="N326" s="30"/>
      <c r="O326" s="30"/>
      <c r="P326" s="30"/>
    </row>
    <row r="327" spans="1:16">
      <c r="A327" s="30"/>
      <c r="B327" s="30"/>
      <c r="C327" s="30"/>
      <c r="D327" s="30"/>
      <c r="E327" s="30"/>
      <c r="F327" s="30"/>
      <c r="G327" s="30"/>
      <c r="H327" s="30"/>
      <c r="I327" s="30"/>
      <c r="J327" s="30"/>
      <c r="K327" s="30"/>
      <c r="L327" s="30"/>
      <c r="M327" s="30"/>
      <c r="N327" s="30"/>
      <c r="O327" s="30"/>
      <c r="P327" s="30"/>
    </row>
    <row r="328" spans="1:16">
      <c r="A328" s="30"/>
      <c r="B328" s="30"/>
      <c r="C328" s="30"/>
      <c r="D328" s="30"/>
      <c r="E328" s="30"/>
      <c r="F328" s="30"/>
      <c r="G328" s="30"/>
      <c r="H328" s="30"/>
      <c r="I328" s="30"/>
      <c r="J328" s="30"/>
      <c r="K328" s="30"/>
      <c r="L328" s="30"/>
      <c r="M328" s="30"/>
      <c r="N328" s="30"/>
      <c r="O328" s="30"/>
      <c r="P328" s="30"/>
    </row>
    <row r="329" spans="1:16">
      <c r="A329" s="30"/>
      <c r="B329" s="30"/>
      <c r="C329" s="30"/>
      <c r="D329" s="30"/>
      <c r="E329" s="30"/>
      <c r="F329" s="30"/>
      <c r="G329" s="30"/>
      <c r="H329" s="30"/>
      <c r="I329" s="30"/>
      <c r="J329" s="30"/>
      <c r="K329" s="30"/>
      <c r="L329" s="30"/>
      <c r="M329" s="30"/>
      <c r="N329" s="30"/>
      <c r="O329" s="30"/>
      <c r="P329" s="30"/>
    </row>
    <row r="330" spans="1:16">
      <c r="A330" s="30"/>
      <c r="B330" s="30"/>
      <c r="C330" s="30"/>
      <c r="D330" s="30"/>
      <c r="E330" s="30"/>
      <c r="F330" s="30"/>
      <c r="G330" s="30"/>
      <c r="H330" s="30"/>
      <c r="I330" s="30"/>
      <c r="J330" s="30"/>
      <c r="K330" s="30"/>
      <c r="L330" s="30"/>
      <c r="M330" s="30"/>
      <c r="N330" s="30"/>
      <c r="O330" s="30"/>
      <c r="P330" s="30"/>
    </row>
    <row r="331" spans="1:16">
      <c r="A331" s="30"/>
      <c r="B331" s="30"/>
      <c r="C331" s="30"/>
      <c r="D331" s="30"/>
      <c r="E331" s="30"/>
      <c r="F331" s="30"/>
      <c r="G331" s="30"/>
      <c r="H331" s="30"/>
      <c r="I331" s="30"/>
      <c r="J331" s="30"/>
      <c r="K331" s="30"/>
      <c r="L331" s="30"/>
      <c r="M331" s="30"/>
      <c r="N331" s="30"/>
      <c r="O331" s="30"/>
      <c r="P331" s="30"/>
    </row>
    <row r="332" spans="1:16">
      <c r="A332" s="30"/>
      <c r="B332" s="30"/>
      <c r="C332" s="30"/>
      <c r="D332" s="30"/>
      <c r="E332" s="30"/>
      <c r="F332" s="30"/>
      <c r="G332" s="30"/>
      <c r="H332" s="30"/>
      <c r="I332" s="30"/>
      <c r="J332" s="30"/>
      <c r="K332" s="30"/>
      <c r="L332" s="30"/>
      <c r="M332" s="30"/>
      <c r="N332" s="30"/>
      <c r="O332" s="30"/>
      <c r="P332" s="30"/>
    </row>
    <row r="333" spans="1:16">
      <c r="A333" s="30"/>
      <c r="B333" s="30"/>
      <c r="C333" s="30"/>
      <c r="D333" s="30"/>
      <c r="E333" s="30"/>
      <c r="F333" s="30"/>
      <c r="G333" s="30"/>
      <c r="H333" s="30"/>
      <c r="I333" s="30"/>
      <c r="J333" s="30"/>
      <c r="K333" s="30"/>
      <c r="L333" s="30"/>
      <c r="M333" s="30"/>
      <c r="N333" s="30"/>
      <c r="O333" s="30"/>
      <c r="P333" s="30"/>
    </row>
    <row r="334" spans="1:16">
      <c r="A334" s="30"/>
      <c r="B334" s="30"/>
      <c r="C334" s="30"/>
      <c r="D334" s="30"/>
      <c r="E334" s="30"/>
      <c r="F334" s="30"/>
      <c r="G334" s="30"/>
      <c r="H334" s="30"/>
      <c r="I334" s="30"/>
      <c r="J334" s="30"/>
      <c r="K334" s="30"/>
      <c r="L334" s="30"/>
      <c r="M334" s="30"/>
      <c r="N334" s="30"/>
      <c r="O334" s="30"/>
      <c r="P334" s="30"/>
    </row>
    <row r="335" spans="1:16">
      <c r="A335" s="30"/>
      <c r="B335" s="30"/>
      <c r="C335" s="30"/>
      <c r="D335" s="30"/>
      <c r="E335" s="30"/>
      <c r="F335" s="30"/>
      <c r="G335" s="30"/>
      <c r="H335" s="30"/>
      <c r="I335" s="30"/>
      <c r="J335" s="30"/>
      <c r="K335" s="30"/>
      <c r="L335" s="30"/>
      <c r="M335" s="30"/>
      <c r="N335" s="30"/>
      <c r="O335" s="30"/>
      <c r="P335" s="30"/>
    </row>
    <row r="336" spans="1:16">
      <c r="A336" s="30"/>
      <c r="B336" s="30"/>
      <c r="C336" s="30"/>
      <c r="D336" s="30"/>
      <c r="E336" s="30"/>
      <c r="F336" s="30"/>
      <c r="G336" s="30"/>
      <c r="H336" s="30"/>
      <c r="I336" s="30"/>
      <c r="J336" s="30"/>
      <c r="K336" s="30"/>
      <c r="L336" s="30"/>
      <c r="M336" s="30"/>
      <c r="N336" s="30"/>
      <c r="O336" s="30"/>
      <c r="P336" s="30"/>
    </row>
    <row r="337" spans="1:16">
      <c r="A337" s="30"/>
      <c r="B337" s="30"/>
      <c r="C337" s="30"/>
      <c r="D337" s="30"/>
      <c r="E337" s="30"/>
      <c r="F337" s="30"/>
      <c r="G337" s="30"/>
      <c r="H337" s="30"/>
      <c r="I337" s="30"/>
      <c r="J337" s="30"/>
      <c r="K337" s="30"/>
      <c r="L337" s="30"/>
      <c r="M337" s="30"/>
      <c r="N337" s="30"/>
      <c r="O337" s="30"/>
      <c r="P337" s="30"/>
    </row>
    <row r="338" spans="1:16">
      <c r="A338" s="30"/>
      <c r="B338" s="30"/>
      <c r="C338" s="30"/>
      <c r="D338" s="30"/>
      <c r="E338" s="30"/>
      <c r="F338" s="30"/>
      <c r="G338" s="30"/>
      <c r="H338" s="30"/>
      <c r="I338" s="30"/>
      <c r="J338" s="30"/>
      <c r="K338" s="30"/>
      <c r="L338" s="30"/>
      <c r="M338" s="30"/>
      <c r="N338" s="30"/>
      <c r="O338" s="30"/>
      <c r="P338" s="30"/>
    </row>
    <row r="339" spans="1:16">
      <c r="A339" s="30"/>
      <c r="B339" s="30"/>
      <c r="C339" s="30"/>
      <c r="D339" s="30"/>
      <c r="E339" s="30"/>
      <c r="F339" s="30"/>
      <c r="G339" s="30"/>
      <c r="H339" s="30"/>
      <c r="I339" s="30"/>
      <c r="J339" s="30"/>
      <c r="K339" s="30"/>
      <c r="L339" s="30"/>
      <c r="M339" s="30"/>
      <c r="N339" s="30"/>
      <c r="O339" s="30"/>
      <c r="P339" s="30"/>
    </row>
    <row r="340" spans="1:16">
      <c r="A340" s="30"/>
      <c r="B340" s="30"/>
      <c r="C340" s="30"/>
      <c r="D340" s="30"/>
      <c r="E340" s="30"/>
      <c r="F340" s="30"/>
      <c r="G340" s="30"/>
      <c r="H340" s="30"/>
      <c r="I340" s="30"/>
      <c r="J340" s="30"/>
      <c r="K340" s="30"/>
      <c r="L340" s="30"/>
      <c r="M340" s="30"/>
      <c r="N340" s="30"/>
      <c r="O340" s="30"/>
      <c r="P340" s="30"/>
    </row>
    <row r="341" spans="1:16">
      <c r="A341" s="30"/>
      <c r="B341" s="30"/>
      <c r="C341" s="30"/>
      <c r="D341" s="30"/>
      <c r="E341" s="30"/>
      <c r="F341" s="30"/>
      <c r="G341" s="30"/>
      <c r="H341" s="30"/>
      <c r="I341" s="30"/>
      <c r="J341" s="30"/>
      <c r="K341" s="30"/>
      <c r="L341" s="30"/>
      <c r="M341" s="30"/>
      <c r="N341" s="30"/>
      <c r="O341" s="30"/>
      <c r="P341" s="30"/>
    </row>
    <row r="342" spans="1:16">
      <c r="A342" s="30"/>
      <c r="B342" s="30"/>
      <c r="C342" s="30"/>
      <c r="D342" s="30"/>
      <c r="E342" s="30"/>
      <c r="F342" s="30"/>
      <c r="G342" s="30"/>
      <c r="H342" s="30"/>
      <c r="I342" s="30"/>
      <c r="J342" s="30"/>
      <c r="K342" s="30"/>
      <c r="L342" s="30"/>
      <c r="M342" s="30"/>
      <c r="N342" s="30"/>
      <c r="O342" s="30"/>
      <c r="P342" s="30"/>
    </row>
    <row r="343" spans="1:16">
      <c r="A343" s="30"/>
      <c r="B343" s="30"/>
      <c r="C343" s="30"/>
      <c r="D343" s="30"/>
      <c r="E343" s="30"/>
      <c r="F343" s="30"/>
      <c r="G343" s="30"/>
      <c r="H343" s="30"/>
      <c r="I343" s="30"/>
      <c r="J343" s="30"/>
      <c r="K343" s="30"/>
      <c r="L343" s="30"/>
      <c r="M343" s="30"/>
      <c r="N343" s="30"/>
      <c r="O343" s="30"/>
      <c r="P343" s="30"/>
    </row>
    <row r="344" spans="1:16">
      <c r="A344" s="30"/>
      <c r="B344" s="30"/>
      <c r="C344" s="30"/>
      <c r="D344" s="30"/>
      <c r="E344" s="30"/>
      <c r="F344" s="30"/>
      <c r="G344" s="30"/>
      <c r="H344" s="30"/>
      <c r="I344" s="30"/>
      <c r="J344" s="30"/>
      <c r="K344" s="30"/>
      <c r="L344" s="30"/>
      <c r="M344" s="30"/>
      <c r="N344" s="30"/>
      <c r="O344" s="30"/>
      <c r="P344" s="30"/>
    </row>
    <row r="345" spans="1:16">
      <c r="A345" s="30"/>
      <c r="B345" s="30"/>
      <c r="C345" s="30"/>
      <c r="D345" s="30"/>
      <c r="E345" s="30"/>
      <c r="F345" s="30"/>
      <c r="G345" s="30"/>
      <c r="H345" s="30"/>
      <c r="I345" s="30"/>
      <c r="J345" s="30"/>
      <c r="K345" s="30"/>
      <c r="L345" s="30"/>
      <c r="M345" s="30"/>
      <c r="N345" s="30"/>
      <c r="O345" s="30"/>
      <c r="P345" s="30"/>
    </row>
    <row r="346" spans="1:16">
      <c r="A346" s="30"/>
      <c r="B346" s="30"/>
      <c r="C346" s="30"/>
      <c r="D346" s="30"/>
      <c r="E346" s="30"/>
      <c r="F346" s="30"/>
      <c r="G346" s="30"/>
      <c r="H346" s="30"/>
      <c r="I346" s="30"/>
      <c r="J346" s="30"/>
      <c r="K346" s="30"/>
      <c r="L346" s="30"/>
      <c r="M346" s="30"/>
      <c r="N346" s="30"/>
      <c r="O346" s="30"/>
      <c r="P346" s="30"/>
    </row>
    <row r="347" spans="1:16">
      <c r="A347" s="30"/>
      <c r="B347" s="30"/>
      <c r="C347" s="30"/>
      <c r="D347" s="30"/>
      <c r="E347" s="30"/>
      <c r="F347" s="30"/>
      <c r="G347" s="30"/>
      <c r="H347" s="30"/>
      <c r="I347" s="30"/>
      <c r="J347" s="30"/>
      <c r="K347" s="30"/>
      <c r="L347" s="30"/>
      <c r="M347" s="30"/>
      <c r="N347" s="30"/>
      <c r="O347" s="30"/>
      <c r="P347" s="30"/>
    </row>
    <row r="348" spans="1:16">
      <c r="A348" s="30"/>
      <c r="B348" s="30"/>
      <c r="C348" s="30"/>
      <c r="D348" s="30"/>
      <c r="E348" s="30"/>
      <c r="F348" s="30"/>
      <c r="G348" s="30"/>
      <c r="H348" s="30"/>
      <c r="I348" s="30"/>
      <c r="J348" s="30"/>
      <c r="K348" s="30"/>
      <c r="L348" s="30"/>
      <c r="M348" s="30"/>
      <c r="N348" s="30"/>
      <c r="O348" s="30"/>
      <c r="P348" s="30"/>
    </row>
    <row r="349" spans="1:16">
      <c r="A349" s="30"/>
      <c r="B349" s="30"/>
      <c r="C349" s="30"/>
      <c r="D349" s="30"/>
      <c r="E349" s="30"/>
      <c r="F349" s="30"/>
      <c r="G349" s="30"/>
      <c r="H349" s="30"/>
      <c r="I349" s="30"/>
      <c r="J349" s="30"/>
      <c r="K349" s="30"/>
      <c r="L349" s="30"/>
      <c r="M349" s="30"/>
      <c r="N349" s="30"/>
      <c r="O349" s="30"/>
      <c r="P349" s="30"/>
    </row>
    <row r="350" spans="1:16">
      <c r="A350" s="30"/>
      <c r="B350" s="30"/>
      <c r="C350" s="30"/>
      <c r="D350" s="30"/>
      <c r="E350" s="30"/>
      <c r="F350" s="30"/>
      <c r="G350" s="30"/>
      <c r="H350" s="30"/>
      <c r="I350" s="30"/>
      <c r="J350" s="30"/>
      <c r="K350" s="30"/>
      <c r="L350" s="30"/>
      <c r="M350" s="30"/>
      <c r="N350" s="30"/>
      <c r="O350" s="30"/>
      <c r="P350" s="30"/>
    </row>
    <row r="351" spans="1:16">
      <c r="A351" s="30"/>
      <c r="B351" s="30"/>
      <c r="C351" s="30"/>
      <c r="D351" s="30"/>
      <c r="E351" s="30"/>
      <c r="F351" s="30"/>
      <c r="G351" s="30"/>
      <c r="H351" s="30"/>
      <c r="I351" s="30"/>
      <c r="J351" s="30"/>
      <c r="K351" s="30"/>
      <c r="L351" s="30"/>
      <c r="M351" s="30"/>
      <c r="N351" s="30"/>
      <c r="O351" s="30"/>
      <c r="P351" s="30"/>
    </row>
    <row r="352" spans="1:16">
      <c r="A352" s="30"/>
      <c r="B352" s="30"/>
      <c r="C352" s="30"/>
      <c r="D352" s="30"/>
      <c r="E352" s="30"/>
      <c r="F352" s="30"/>
      <c r="G352" s="30"/>
      <c r="H352" s="30"/>
      <c r="I352" s="30"/>
      <c r="J352" s="30"/>
      <c r="K352" s="30"/>
      <c r="L352" s="30"/>
      <c r="M352" s="30"/>
      <c r="N352" s="30"/>
      <c r="O352" s="30"/>
      <c r="P352" s="30"/>
    </row>
    <row r="353" spans="1:16">
      <c r="A353" s="30"/>
      <c r="B353" s="30"/>
      <c r="C353" s="30"/>
      <c r="D353" s="30"/>
      <c r="E353" s="30"/>
      <c r="F353" s="30"/>
      <c r="G353" s="30"/>
      <c r="H353" s="30"/>
      <c r="I353" s="30"/>
      <c r="J353" s="30"/>
      <c r="K353" s="30"/>
      <c r="L353" s="30"/>
      <c r="M353" s="30"/>
      <c r="N353" s="30"/>
      <c r="O353" s="30"/>
      <c r="P353" s="30"/>
    </row>
    <row r="354" spans="1:16">
      <c r="A354" s="30"/>
      <c r="B354" s="30"/>
      <c r="C354" s="30"/>
      <c r="D354" s="30"/>
      <c r="E354" s="30"/>
      <c r="F354" s="30"/>
      <c r="G354" s="30"/>
      <c r="H354" s="30"/>
      <c r="I354" s="30"/>
      <c r="J354" s="30"/>
      <c r="K354" s="30"/>
      <c r="L354" s="30"/>
      <c r="M354" s="30"/>
      <c r="N354" s="30"/>
      <c r="O354" s="30"/>
      <c r="P354" s="30"/>
    </row>
    <row r="355" spans="1:16">
      <c r="A355" s="30"/>
      <c r="B355" s="30"/>
      <c r="C355" s="30"/>
      <c r="D355" s="30"/>
      <c r="E355" s="30"/>
      <c r="F355" s="30"/>
      <c r="G355" s="30"/>
      <c r="H355" s="30"/>
      <c r="I355" s="30"/>
      <c r="J355" s="30"/>
      <c r="K355" s="30"/>
      <c r="L355" s="30"/>
      <c r="M355" s="30"/>
      <c r="N355" s="30"/>
      <c r="O355" s="30"/>
      <c r="P355" s="30"/>
    </row>
    <row r="356" spans="1:16">
      <c r="A356" s="30"/>
      <c r="B356" s="30"/>
      <c r="C356" s="30"/>
      <c r="D356" s="30"/>
      <c r="E356" s="30"/>
      <c r="F356" s="30"/>
      <c r="G356" s="30"/>
      <c r="H356" s="30"/>
      <c r="I356" s="30"/>
      <c r="J356" s="30"/>
      <c r="K356" s="30"/>
      <c r="L356" s="30"/>
      <c r="M356" s="30"/>
      <c r="N356" s="30"/>
      <c r="O356" s="30"/>
      <c r="P356" s="30"/>
    </row>
    <row r="357" spans="1:16">
      <c r="A357" s="30"/>
      <c r="B357" s="30"/>
      <c r="C357" s="30"/>
      <c r="D357" s="30"/>
      <c r="E357" s="30"/>
      <c r="F357" s="30"/>
      <c r="G357" s="30"/>
      <c r="H357" s="30"/>
      <c r="I357" s="30"/>
      <c r="J357" s="30"/>
      <c r="K357" s="30"/>
      <c r="L357" s="30"/>
      <c r="M357" s="30"/>
      <c r="N357" s="30"/>
      <c r="O357" s="30"/>
      <c r="P357" s="30"/>
    </row>
    <row r="358" spans="1:16">
      <c r="A358" s="30"/>
      <c r="B358" s="30"/>
      <c r="C358" s="30"/>
      <c r="D358" s="30"/>
      <c r="E358" s="30"/>
      <c r="F358" s="30"/>
      <c r="G358" s="30"/>
      <c r="H358" s="30"/>
      <c r="I358" s="30"/>
      <c r="J358" s="30"/>
      <c r="K358" s="30"/>
      <c r="L358" s="30"/>
      <c r="M358" s="30"/>
      <c r="N358" s="30"/>
      <c r="O358" s="30"/>
      <c r="P358" s="30"/>
    </row>
    <row r="359" spans="1:16">
      <c r="A359" s="30"/>
      <c r="B359" s="30"/>
      <c r="C359" s="30"/>
      <c r="D359" s="30"/>
      <c r="E359" s="30"/>
      <c r="F359" s="30"/>
      <c r="G359" s="30"/>
      <c r="H359" s="30"/>
      <c r="I359" s="30"/>
      <c r="J359" s="30"/>
      <c r="K359" s="30"/>
      <c r="L359" s="30"/>
      <c r="M359" s="30"/>
      <c r="N359" s="30"/>
      <c r="O359" s="30"/>
      <c r="P359" s="30"/>
    </row>
    <row r="360" spans="1:16">
      <c r="A360" s="30"/>
      <c r="B360" s="30"/>
      <c r="C360" s="30"/>
      <c r="D360" s="30"/>
      <c r="E360" s="30"/>
      <c r="F360" s="30"/>
      <c r="G360" s="30"/>
      <c r="H360" s="30"/>
      <c r="I360" s="30"/>
      <c r="J360" s="30"/>
      <c r="K360" s="30"/>
      <c r="L360" s="30"/>
      <c r="M360" s="30"/>
      <c r="N360" s="30"/>
      <c r="O360" s="30"/>
      <c r="P360" s="30"/>
    </row>
    <row r="361" spans="1:16">
      <c r="A361" s="30"/>
      <c r="B361" s="30"/>
      <c r="C361" s="30"/>
      <c r="D361" s="30"/>
      <c r="E361" s="30"/>
      <c r="F361" s="30"/>
      <c r="G361" s="30"/>
      <c r="H361" s="30"/>
      <c r="I361" s="30"/>
      <c r="J361" s="30"/>
      <c r="K361" s="30"/>
      <c r="L361" s="30"/>
      <c r="M361" s="30"/>
      <c r="N361" s="30"/>
      <c r="O361" s="30"/>
      <c r="P361" s="30"/>
    </row>
    <row r="362" spans="1:16">
      <c r="A362" s="30"/>
      <c r="B362" s="30"/>
      <c r="C362" s="30"/>
      <c r="D362" s="30"/>
      <c r="E362" s="30"/>
      <c r="F362" s="30"/>
      <c r="G362" s="30"/>
      <c r="H362" s="30"/>
      <c r="I362" s="30"/>
      <c r="J362" s="30"/>
      <c r="K362" s="30"/>
      <c r="L362" s="30"/>
      <c r="M362" s="30"/>
      <c r="N362" s="30"/>
      <c r="O362" s="30"/>
      <c r="P362" s="30"/>
    </row>
    <row r="363" spans="1:16">
      <c r="A363" s="30"/>
      <c r="B363" s="30"/>
      <c r="C363" s="30"/>
      <c r="D363" s="30"/>
      <c r="E363" s="30"/>
      <c r="F363" s="30"/>
      <c r="G363" s="30"/>
      <c r="H363" s="30"/>
      <c r="I363" s="30"/>
      <c r="J363" s="30"/>
      <c r="K363" s="30"/>
      <c r="L363" s="30"/>
      <c r="M363" s="30"/>
      <c r="N363" s="30"/>
      <c r="O363" s="30"/>
      <c r="P363" s="30"/>
    </row>
    <row r="364" spans="1:16">
      <c r="A364" s="30"/>
      <c r="B364" s="30"/>
      <c r="C364" s="30"/>
      <c r="D364" s="30"/>
      <c r="E364" s="30"/>
      <c r="F364" s="30"/>
      <c r="G364" s="30"/>
      <c r="H364" s="30"/>
      <c r="I364" s="30"/>
      <c r="J364" s="30"/>
      <c r="K364" s="30"/>
      <c r="L364" s="30"/>
      <c r="M364" s="30"/>
      <c r="N364" s="30"/>
      <c r="O364" s="30"/>
      <c r="P364" s="30"/>
    </row>
    <row r="365" spans="1:16">
      <c r="A365" s="30"/>
      <c r="B365" s="30"/>
      <c r="C365" s="30"/>
      <c r="D365" s="30"/>
      <c r="E365" s="30"/>
      <c r="F365" s="30"/>
      <c r="G365" s="30"/>
      <c r="H365" s="30"/>
      <c r="I365" s="30"/>
      <c r="J365" s="30"/>
      <c r="K365" s="30"/>
      <c r="L365" s="30"/>
      <c r="M365" s="30"/>
      <c r="N365" s="30"/>
      <c r="O365" s="30"/>
      <c r="P365" s="30"/>
    </row>
    <row r="366" spans="1:16">
      <c r="A366" s="30"/>
      <c r="B366" s="30"/>
      <c r="C366" s="30"/>
      <c r="D366" s="30"/>
      <c r="E366" s="30"/>
      <c r="F366" s="30"/>
      <c r="G366" s="30"/>
      <c r="H366" s="30"/>
      <c r="I366" s="30"/>
      <c r="J366" s="30"/>
      <c r="K366" s="30"/>
      <c r="L366" s="30"/>
      <c r="M366" s="30"/>
      <c r="N366" s="30"/>
      <c r="O366" s="30"/>
      <c r="P366" s="30"/>
    </row>
    <row r="367" spans="1:16">
      <c r="A367" s="30"/>
      <c r="B367" s="30"/>
      <c r="C367" s="30"/>
      <c r="D367" s="30"/>
      <c r="E367" s="30"/>
      <c r="F367" s="30"/>
      <c r="G367" s="30"/>
      <c r="H367" s="30"/>
      <c r="I367" s="30"/>
      <c r="J367" s="30"/>
      <c r="K367" s="30"/>
      <c r="L367" s="30"/>
      <c r="M367" s="30"/>
      <c r="N367" s="30"/>
      <c r="O367" s="30"/>
      <c r="P367" s="30"/>
    </row>
    <row r="368" spans="1:16">
      <c r="A368" s="30"/>
      <c r="B368" s="30"/>
      <c r="C368" s="30"/>
      <c r="D368" s="30"/>
      <c r="E368" s="30"/>
      <c r="F368" s="30"/>
      <c r="G368" s="30"/>
      <c r="H368" s="30"/>
      <c r="I368" s="30"/>
      <c r="J368" s="30"/>
      <c r="K368" s="30"/>
      <c r="L368" s="30"/>
      <c r="M368" s="30"/>
      <c r="N368" s="30"/>
      <c r="O368" s="30"/>
      <c r="P368" s="30"/>
    </row>
    <row r="369" spans="1:16">
      <c r="A369" s="30"/>
      <c r="B369" s="30"/>
      <c r="C369" s="30"/>
      <c r="D369" s="30"/>
      <c r="E369" s="30"/>
      <c r="F369" s="30"/>
      <c r="G369" s="30"/>
      <c r="H369" s="30"/>
      <c r="I369" s="30"/>
      <c r="J369" s="30"/>
      <c r="K369" s="30"/>
      <c r="L369" s="30"/>
      <c r="M369" s="30"/>
      <c r="N369" s="30"/>
      <c r="O369" s="30"/>
      <c r="P369" s="30"/>
    </row>
    <row r="370" spans="1:16">
      <c r="A370" s="30"/>
      <c r="B370" s="30"/>
      <c r="C370" s="30"/>
      <c r="D370" s="30"/>
      <c r="E370" s="30"/>
      <c r="F370" s="30"/>
      <c r="G370" s="30"/>
      <c r="H370" s="30"/>
      <c r="I370" s="30"/>
      <c r="J370" s="30"/>
      <c r="K370" s="30"/>
      <c r="L370" s="30"/>
      <c r="M370" s="30"/>
      <c r="N370" s="30"/>
      <c r="O370" s="30"/>
      <c r="P370" s="30"/>
    </row>
    <row r="371" spans="1:16">
      <c r="A371" s="30"/>
      <c r="B371" s="30"/>
      <c r="C371" s="30"/>
      <c r="D371" s="30"/>
      <c r="E371" s="30"/>
      <c r="F371" s="30"/>
      <c r="G371" s="30"/>
      <c r="H371" s="30"/>
      <c r="I371" s="30"/>
      <c r="J371" s="30"/>
      <c r="K371" s="30"/>
      <c r="L371" s="30"/>
      <c r="M371" s="30"/>
      <c r="N371" s="30"/>
      <c r="O371" s="30"/>
      <c r="P371" s="30"/>
    </row>
    <row r="372" spans="1:16">
      <c r="A372" s="30"/>
      <c r="B372" s="30"/>
      <c r="C372" s="30"/>
      <c r="D372" s="30"/>
      <c r="E372" s="30"/>
      <c r="F372" s="30"/>
      <c r="G372" s="30"/>
      <c r="H372" s="30"/>
      <c r="I372" s="30"/>
      <c r="J372" s="30"/>
      <c r="K372" s="30"/>
      <c r="L372" s="30"/>
      <c r="M372" s="30"/>
      <c r="N372" s="30"/>
      <c r="O372" s="30"/>
      <c r="P372" s="30"/>
    </row>
    <row r="373" spans="1:16">
      <c r="A373" s="30"/>
      <c r="B373" s="30"/>
      <c r="C373" s="30"/>
      <c r="D373" s="30"/>
      <c r="E373" s="30"/>
      <c r="F373" s="30"/>
      <c r="G373" s="30"/>
      <c r="H373" s="30"/>
      <c r="I373" s="30"/>
      <c r="J373" s="30"/>
      <c r="K373" s="30"/>
      <c r="L373" s="30"/>
      <c r="M373" s="30"/>
      <c r="N373" s="30"/>
      <c r="O373" s="30"/>
      <c r="P373" s="30"/>
    </row>
    <row r="374" spans="1:16">
      <c r="A374" s="30"/>
      <c r="B374" s="30"/>
      <c r="C374" s="30"/>
      <c r="D374" s="30"/>
      <c r="E374" s="30"/>
      <c r="F374" s="30"/>
      <c r="G374" s="30"/>
      <c r="H374" s="30"/>
      <c r="I374" s="30"/>
      <c r="J374" s="30"/>
      <c r="K374" s="30"/>
      <c r="L374" s="30"/>
      <c r="M374" s="30"/>
      <c r="N374" s="30"/>
      <c r="O374" s="30"/>
      <c r="P374" s="30"/>
    </row>
    <row r="375" spans="1:16">
      <c r="A375" s="30"/>
      <c r="B375" s="30"/>
      <c r="C375" s="30"/>
      <c r="D375" s="30"/>
      <c r="E375" s="30"/>
      <c r="F375" s="30"/>
      <c r="G375" s="30"/>
      <c r="H375" s="30"/>
      <c r="I375" s="30"/>
      <c r="J375" s="30"/>
      <c r="K375" s="30"/>
      <c r="L375" s="30"/>
      <c r="M375" s="30"/>
      <c r="N375" s="30"/>
      <c r="O375" s="30"/>
      <c r="P375" s="30"/>
    </row>
    <row r="376" spans="1:16">
      <c r="A376" s="30"/>
      <c r="B376" s="30"/>
      <c r="C376" s="30"/>
      <c r="D376" s="30"/>
      <c r="E376" s="30"/>
      <c r="F376" s="30"/>
      <c r="G376" s="30"/>
      <c r="H376" s="30"/>
      <c r="I376" s="30"/>
      <c r="J376" s="30"/>
      <c r="K376" s="30"/>
      <c r="L376" s="30"/>
      <c r="M376" s="30"/>
      <c r="N376" s="30"/>
      <c r="O376" s="30"/>
      <c r="P376" s="30"/>
    </row>
    <row r="377" spans="1:16">
      <c r="A377" s="30"/>
      <c r="B377" s="30"/>
      <c r="C377" s="30"/>
      <c r="D377" s="30"/>
      <c r="E377" s="30"/>
      <c r="F377" s="30"/>
      <c r="G377" s="30"/>
      <c r="H377" s="30"/>
      <c r="I377" s="30"/>
      <c r="J377" s="30"/>
      <c r="K377" s="30"/>
      <c r="L377" s="30"/>
      <c r="M377" s="30"/>
      <c r="N377" s="30"/>
      <c r="O377" s="30"/>
      <c r="P377" s="30"/>
    </row>
    <row r="378" spans="1:16">
      <c r="A378" s="30"/>
      <c r="B378" s="30"/>
      <c r="C378" s="30"/>
      <c r="D378" s="30"/>
      <c r="E378" s="30"/>
      <c r="F378" s="30"/>
      <c r="G378" s="30"/>
      <c r="H378" s="30"/>
      <c r="I378" s="30"/>
      <c r="J378" s="30"/>
      <c r="K378" s="30"/>
      <c r="L378" s="30"/>
      <c r="M378" s="30"/>
      <c r="N378" s="30"/>
      <c r="O378" s="30"/>
      <c r="P378" s="30"/>
    </row>
    <row r="379" spans="1:16">
      <c r="A379" s="30"/>
      <c r="B379" s="30"/>
      <c r="C379" s="30"/>
      <c r="D379" s="30"/>
      <c r="E379" s="30"/>
      <c r="F379" s="30"/>
      <c r="G379" s="30"/>
      <c r="H379" s="30"/>
      <c r="I379" s="30"/>
      <c r="J379" s="30"/>
      <c r="K379" s="30"/>
      <c r="L379" s="30"/>
      <c r="M379" s="30"/>
      <c r="N379" s="30"/>
      <c r="O379" s="30"/>
      <c r="P379" s="30"/>
    </row>
    <row r="380" spans="1:16">
      <c r="A380" s="30"/>
      <c r="B380" s="30"/>
      <c r="C380" s="30"/>
      <c r="D380" s="30"/>
      <c r="E380" s="30"/>
      <c r="F380" s="30"/>
      <c r="G380" s="30"/>
      <c r="H380" s="30"/>
      <c r="I380" s="30"/>
      <c r="J380" s="30"/>
      <c r="K380" s="30"/>
      <c r="L380" s="30"/>
      <c r="M380" s="30"/>
      <c r="N380" s="30"/>
      <c r="O380" s="30"/>
      <c r="P380" s="30"/>
    </row>
    <row r="381" spans="1:16">
      <c r="A381" s="30"/>
      <c r="B381" s="30"/>
      <c r="C381" s="30"/>
      <c r="D381" s="30"/>
      <c r="E381" s="30"/>
      <c r="F381" s="30"/>
      <c r="G381" s="30"/>
      <c r="H381" s="30"/>
      <c r="I381" s="30"/>
      <c r="J381" s="30"/>
      <c r="K381" s="30"/>
      <c r="L381" s="30"/>
      <c r="M381" s="30"/>
      <c r="N381" s="30"/>
      <c r="O381" s="30"/>
      <c r="P381" s="30"/>
    </row>
    <row r="382" spans="1:16">
      <c r="A382" s="30"/>
      <c r="B382" s="30"/>
      <c r="C382" s="30"/>
      <c r="D382" s="30"/>
      <c r="E382" s="30"/>
      <c r="F382" s="30"/>
      <c r="G382" s="30"/>
      <c r="H382" s="30"/>
      <c r="I382" s="30"/>
      <c r="J382" s="30"/>
      <c r="K382" s="30"/>
      <c r="L382" s="30"/>
      <c r="M382" s="30"/>
      <c r="N382" s="30"/>
      <c r="O382" s="30"/>
      <c r="P382" s="30"/>
    </row>
    <row r="383" spans="1:16">
      <c r="A383" s="30"/>
      <c r="B383" s="30"/>
      <c r="C383" s="30"/>
      <c r="D383" s="30"/>
      <c r="E383" s="30"/>
      <c r="F383" s="30"/>
      <c r="G383" s="30"/>
      <c r="H383" s="30"/>
      <c r="I383" s="30"/>
      <c r="J383" s="30"/>
      <c r="K383" s="30"/>
      <c r="L383" s="30"/>
      <c r="M383" s="30"/>
      <c r="N383" s="30"/>
      <c r="O383" s="30"/>
      <c r="P383" s="30"/>
    </row>
    <row r="384" spans="1:16">
      <c r="A384" s="30"/>
      <c r="B384" s="30"/>
      <c r="C384" s="30"/>
      <c r="D384" s="30"/>
      <c r="E384" s="30"/>
      <c r="F384" s="30"/>
      <c r="G384" s="30"/>
      <c r="H384" s="30"/>
      <c r="I384" s="30"/>
      <c r="J384" s="30"/>
      <c r="K384" s="30"/>
      <c r="L384" s="30"/>
      <c r="M384" s="30"/>
      <c r="N384" s="30"/>
      <c r="O384" s="30"/>
      <c r="P384" s="30"/>
    </row>
    <row r="385" spans="1:16">
      <c r="A385" s="30"/>
      <c r="B385" s="30"/>
      <c r="C385" s="30"/>
      <c r="D385" s="30"/>
      <c r="E385" s="30"/>
      <c r="F385" s="30"/>
      <c r="G385" s="30"/>
      <c r="H385" s="30"/>
      <c r="I385" s="30"/>
      <c r="J385" s="30"/>
      <c r="K385" s="30"/>
      <c r="L385" s="30"/>
      <c r="M385" s="30"/>
      <c r="N385" s="30"/>
      <c r="O385" s="30"/>
      <c r="P385" s="30"/>
    </row>
    <row r="386" spans="1:16">
      <c r="A386" s="30"/>
      <c r="B386" s="30"/>
      <c r="C386" s="30"/>
      <c r="D386" s="30"/>
      <c r="E386" s="30"/>
      <c r="F386" s="30"/>
      <c r="G386" s="30"/>
      <c r="H386" s="30"/>
      <c r="I386" s="30"/>
      <c r="J386" s="30"/>
      <c r="K386" s="30"/>
      <c r="L386" s="30"/>
      <c r="M386" s="30"/>
      <c r="N386" s="30"/>
      <c r="O386" s="30"/>
      <c r="P386" s="30"/>
    </row>
    <row r="387" spans="1:16">
      <c r="A387" s="30"/>
      <c r="B387" s="30"/>
      <c r="C387" s="30"/>
      <c r="D387" s="30"/>
      <c r="E387" s="30"/>
      <c r="F387" s="30"/>
      <c r="G387" s="30"/>
      <c r="H387" s="30"/>
      <c r="I387" s="30"/>
      <c r="J387" s="30"/>
      <c r="K387" s="30"/>
      <c r="L387" s="30"/>
      <c r="M387" s="30"/>
      <c r="N387" s="30"/>
      <c r="O387" s="30"/>
      <c r="P387" s="30"/>
    </row>
    <row r="388" spans="1:16">
      <c r="A388" s="30"/>
      <c r="B388" s="30"/>
      <c r="C388" s="30"/>
      <c r="D388" s="30"/>
      <c r="E388" s="30"/>
      <c r="F388" s="30"/>
      <c r="G388" s="30"/>
      <c r="H388" s="30"/>
      <c r="I388" s="30"/>
      <c r="J388" s="30"/>
      <c r="K388" s="30"/>
      <c r="L388" s="30"/>
      <c r="M388" s="30"/>
      <c r="N388" s="30"/>
      <c r="O388" s="30"/>
      <c r="P388" s="30"/>
    </row>
    <row r="389" spans="1:16">
      <c r="A389" s="30"/>
      <c r="B389" s="30"/>
      <c r="C389" s="30"/>
      <c r="D389" s="30"/>
      <c r="E389" s="30"/>
      <c r="F389" s="30"/>
      <c r="G389" s="30"/>
      <c r="H389" s="30"/>
      <c r="I389" s="30"/>
      <c r="J389" s="30"/>
      <c r="K389" s="30"/>
      <c r="L389" s="30"/>
      <c r="M389" s="30"/>
      <c r="N389" s="30"/>
      <c r="O389" s="30"/>
      <c r="P389" s="30"/>
    </row>
    <row r="390" spans="1:16">
      <c r="A390" s="30"/>
      <c r="B390" s="30"/>
      <c r="C390" s="30"/>
      <c r="D390" s="30"/>
      <c r="E390" s="30"/>
      <c r="F390" s="30"/>
      <c r="G390" s="30"/>
      <c r="H390" s="30"/>
      <c r="I390" s="30"/>
      <c r="J390" s="30"/>
      <c r="K390" s="30"/>
      <c r="L390" s="30"/>
      <c r="M390" s="30"/>
      <c r="N390" s="30"/>
      <c r="O390" s="30"/>
      <c r="P390" s="30"/>
    </row>
    <row r="391" spans="1:16">
      <c r="A391" s="30"/>
      <c r="B391" s="30"/>
      <c r="C391" s="30"/>
      <c r="D391" s="30"/>
      <c r="E391" s="30"/>
      <c r="F391" s="30"/>
      <c r="G391" s="30"/>
      <c r="H391" s="30"/>
      <c r="I391" s="30"/>
      <c r="J391" s="30"/>
      <c r="K391" s="30"/>
      <c r="L391" s="30"/>
      <c r="M391" s="30"/>
      <c r="N391" s="30"/>
      <c r="O391" s="30"/>
      <c r="P391" s="30"/>
    </row>
    <row r="392" spans="1:16">
      <c r="A392" s="30"/>
      <c r="B392" s="30"/>
      <c r="C392" s="30"/>
      <c r="D392" s="30"/>
      <c r="E392" s="30"/>
      <c r="F392" s="30"/>
      <c r="G392" s="30"/>
      <c r="H392" s="30"/>
      <c r="I392" s="30"/>
      <c r="J392" s="30"/>
      <c r="K392" s="30"/>
      <c r="L392" s="30"/>
      <c r="M392" s="30"/>
      <c r="N392" s="30"/>
      <c r="O392" s="30"/>
      <c r="P392" s="30"/>
    </row>
    <row r="393" spans="1:16">
      <c r="A393" s="30"/>
      <c r="B393" s="30"/>
      <c r="C393" s="30"/>
      <c r="D393" s="30"/>
      <c r="E393" s="30"/>
      <c r="F393" s="30"/>
      <c r="G393" s="30"/>
      <c r="H393" s="30"/>
      <c r="I393" s="30"/>
      <c r="J393" s="30"/>
      <c r="K393" s="30"/>
      <c r="L393" s="30"/>
      <c r="M393" s="30"/>
      <c r="N393" s="30"/>
      <c r="O393" s="30"/>
      <c r="P393" s="30"/>
    </row>
    <row r="394" spans="1:16">
      <c r="A394" s="30"/>
      <c r="B394" s="30"/>
      <c r="C394" s="30"/>
      <c r="D394" s="30"/>
      <c r="E394" s="30"/>
      <c r="F394" s="30"/>
      <c r="G394" s="30"/>
      <c r="H394" s="30"/>
      <c r="I394" s="30"/>
      <c r="J394" s="30"/>
      <c r="K394" s="30"/>
      <c r="L394" s="30"/>
      <c r="M394" s="30"/>
      <c r="N394" s="30"/>
      <c r="O394" s="30"/>
      <c r="P394" s="30"/>
    </row>
    <row r="395" spans="1:16">
      <c r="A395" s="30"/>
      <c r="B395" s="30"/>
      <c r="C395" s="30"/>
      <c r="D395" s="30"/>
      <c r="E395" s="30"/>
      <c r="F395" s="30"/>
      <c r="G395" s="30"/>
      <c r="H395" s="30"/>
      <c r="I395" s="30"/>
      <c r="J395" s="30"/>
      <c r="K395" s="30"/>
      <c r="L395" s="30"/>
      <c r="M395" s="30"/>
      <c r="N395" s="30"/>
      <c r="O395" s="30"/>
      <c r="P395" s="30"/>
    </row>
    <row r="396" spans="1:16">
      <c r="A396" s="30"/>
      <c r="B396" s="30"/>
      <c r="C396" s="30"/>
      <c r="D396" s="30"/>
      <c r="E396" s="30"/>
      <c r="F396" s="30"/>
      <c r="G396" s="30"/>
      <c r="H396" s="30"/>
      <c r="I396" s="30"/>
      <c r="J396" s="30"/>
      <c r="K396" s="30"/>
      <c r="L396" s="30"/>
      <c r="M396" s="30"/>
      <c r="N396" s="30"/>
      <c r="O396" s="30"/>
      <c r="P396" s="30"/>
    </row>
    <row r="397" spans="1:16">
      <c r="A397" s="30"/>
      <c r="B397" s="30"/>
      <c r="C397" s="30"/>
      <c r="D397" s="30"/>
      <c r="E397" s="30"/>
      <c r="F397" s="30"/>
      <c r="G397" s="30"/>
      <c r="H397" s="30"/>
      <c r="I397" s="30"/>
      <c r="J397" s="30"/>
      <c r="K397" s="30"/>
      <c r="L397" s="30"/>
      <c r="M397" s="30"/>
      <c r="N397" s="30"/>
      <c r="O397" s="30"/>
      <c r="P397" s="30"/>
    </row>
    <row r="398" spans="1:16">
      <c r="A398" s="30"/>
      <c r="B398" s="30"/>
      <c r="C398" s="30"/>
      <c r="D398" s="30"/>
      <c r="E398" s="30"/>
      <c r="F398" s="30"/>
      <c r="G398" s="30"/>
      <c r="H398" s="30"/>
      <c r="I398" s="30"/>
      <c r="J398" s="30"/>
      <c r="K398" s="30"/>
      <c r="L398" s="30"/>
      <c r="M398" s="30"/>
      <c r="N398" s="30"/>
      <c r="O398" s="30"/>
      <c r="P398" s="30"/>
    </row>
    <row r="399" spans="1:16">
      <c r="A399" s="30"/>
      <c r="B399" s="30"/>
      <c r="C399" s="30"/>
      <c r="D399" s="30"/>
      <c r="E399" s="30"/>
      <c r="F399" s="30"/>
      <c r="G399" s="30"/>
      <c r="H399" s="30"/>
      <c r="I399" s="30"/>
      <c r="J399" s="30"/>
      <c r="K399" s="30"/>
      <c r="L399" s="30"/>
      <c r="M399" s="30"/>
      <c r="N399" s="30"/>
      <c r="O399" s="30"/>
      <c r="P399" s="30"/>
    </row>
    <row r="400" spans="1:16">
      <c r="A400" s="30"/>
      <c r="B400" s="30"/>
      <c r="C400" s="30"/>
      <c r="D400" s="30"/>
      <c r="E400" s="30"/>
      <c r="F400" s="30"/>
      <c r="G400" s="30"/>
      <c r="H400" s="30"/>
      <c r="I400" s="30"/>
      <c r="J400" s="30"/>
      <c r="K400" s="30"/>
      <c r="L400" s="30"/>
      <c r="M400" s="30"/>
      <c r="N400" s="30"/>
      <c r="O400" s="30"/>
      <c r="P400" s="30"/>
    </row>
    <row r="401" spans="1:16">
      <c r="A401" s="30"/>
      <c r="B401" s="30"/>
      <c r="C401" s="30"/>
      <c r="D401" s="30"/>
      <c r="E401" s="30"/>
      <c r="F401" s="30"/>
      <c r="G401" s="30"/>
      <c r="H401" s="30"/>
      <c r="I401" s="30"/>
      <c r="J401" s="30"/>
      <c r="K401" s="30"/>
      <c r="L401" s="30"/>
      <c r="M401" s="30"/>
      <c r="N401" s="30"/>
      <c r="O401" s="30"/>
      <c r="P401" s="30"/>
    </row>
    <row r="402" spans="1:16">
      <c r="A402" s="30"/>
      <c r="B402" s="30"/>
      <c r="C402" s="30"/>
      <c r="D402" s="30"/>
      <c r="E402" s="30"/>
      <c r="F402" s="30"/>
      <c r="G402" s="30"/>
      <c r="H402" s="30"/>
      <c r="I402" s="30"/>
      <c r="J402" s="30"/>
      <c r="K402" s="30"/>
      <c r="L402" s="30"/>
      <c r="M402" s="30"/>
      <c r="N402" s="30"/>
      <c r="O402" s="30"/>
      <c r="P402" s="30"/>
    </row>
    <row r="403" spans="1:16">
      <c r="A403" s="30"/>
      <c r="B403" s="30"/>
      <c r="C403" s="30"/>
      <c r="D403" s="30"/>
      <c r="E403" s="30"/>
      <c r="F403" s="30"/>
      <c r="G403" s="30"/>
      <c r="H403" s="30"/>
      <c r="I403" s="30"/>
      <c r="J403" s="30"/>
      <c r="K403" s="30"/>
      <c r="L403" s="30"/>
      <c r="M403" s="30"/>
      <c r="N403" s="30"/>
      <c r="O403" s="30"/>
      <c r="P403" s="30"/>
    </row>
    <row r="404" spans="1:16">
      <c r="A404" s="30"/>
      <c r="B404" s="30"/>
      <c r="C404" s="30"/>
      <c r="D404" s="30"/>
      <c r="E404" s="30"/>
      <c r="F404" s="30"/>
      <c r="G404" s="30"/>
      <c r="H404" s="30"/>
      <c r="I404" s="30"/>
      <c r="J404" s="30"/>
      <c r="K404" s="30"/>
      <c r="L404" s="30"/>
      <c r="M404" s="30"/>
      <c r="N404" s="30"/>
      <c r="O404" s="30"/>
      <c r="P404" s="30"/>
    </row>
    <row r="405" spans="1:16">
      <c r="A405" s="30"/>
      <c r="B405" s="30"/>
      <c r="C405" s="30"/>
      <c r="D405" s="30"/>
      <c r="E405" s="30"/>
      <c r="F405" s="30"/>
      <c r="G405" s="30"/>
      <c r="H405" s="30"/>
      <c r="I405" s="30"/>
      <c r="J405" s="30"/>
      <c r="K405" s="30"/>
      <c r="L405" s="30"/>
      <c r="M405" s="30"/>
      <c r="N405" s="30"/>
      <c r="O405" s="30"/>
      <c r="P405" s="30"/>
    </row>
    <row r="406" spans="1:16">
      <c r="A406" s="30"/>
      <c r="B406" s="30"/>
      <c r="C406" s="30"/>
      <c r="D406" s="30"/>
      <c r="E406" s="30"/>
      <c r="F406" s="30"/>
      <c r="G406" s="30"/>
      <c r="H406" s="30"/>
      <c r="I406" s="30"/>
      <c r="J406" s="30"/>
      <c r="K406" s="30"/>
      <c r="L406" s="30"/>
      <c r="M406" s="30"/>
      <c r="N406" s="30"/>
      <c r="O406" s="30"/>
      <c r="P406" s="30"/>
    </row>
    <row r="407" spans="1:16">
      <c r="A407" s="30"/>
      <c r="B407" s="30"/>
      <c r="C407" s="30"/>
      <c r="D407" s="30"/>
      <c r="E407" s="30"/>
      <c r="F407" s="30"/>
      <c r="G407" s="30"/>
      <c r="H407" s="30"/>
      <c r="I407" s="30"/>
      <c r="J407" s="30"/>
      <c r="K407" s="30"/>
      <c r="L407" s="30"/>
      <c r="M407" s="30"/>
      <c r="N407" s="30"/>
      <c r="O407" s="30"/>
      <c r="P407" s="30"/>
    </row>
    <row r="408" spans="1:16">
      <c r="A408" s="30"/>
      <c r="B408" s="30"/>
      <c r="C408" s="30"/>
      <c r="D408" s="30"/>
      <c r="E408" s="30"/>
      <c r="F408" s="30"/>
      <c r="G408" s="30"/>
      <c r="H408" s="30"/>
      <c r="I408" s="30"/>
      <c r="J408" s="30"/>
      <c r="K408" s="30"/>
      <c r="L408" s="30"/>
      <c r="M408" s="30"/>
      <c r="N408" s="30"/>
      <c r="O408" s="30"/>
      <c r="P408" s="30"/>
    </row>
    <row r="409" spans="1:16">
      <c r="A409" s="30"/>
      <c r="B409" s="30"/>
      <c r="C409" s="30"/>
      <c r="D409" s="30"/>
      <c r="E409" s="30"/>
      <c r="F409" s="30"/>
      <c r="G409" s="30"/>
      <c r="H409" s="30"/>
      <c r="I409" s="30"/>
      <c r="J409" s="30"/>
      <c r="K409" s="30"/>
      <c r="L409" s="30"/>
      <c r="M409" s="30"/>
      <c r="N409" s="30"/>
      <c r="O409" s="30"/>
      <c r="P409" s="30"/>
    </row>
    <row r="410" spans="1:16">
      <c r="A410" s="30"/>
      <c r="B410" s="30"/>
      <c r="C410" s="30"/>
      <c r="D410" s="30"/>
      <c r="E410" s="30"/>
      <c r="F410" s="30"/>
      <c r="G410" s="30"/>
      <c r="H410" s="30"/>
      <c r="I410" s="30"/>
      <c r="J410" s="30"/>
      <c r="K410" s="30"/>
      <c r="L410" s="30"/>
      <c r="M410" s="30"/>
      <c r="N410" s="30"/>
      <c r="O410" s="30"/>
      <c r="P410" s="30"/>
    </row>
    <row r="411" spans="1:16">
      <c r="A411" s="30"/>
      <c r="B411" s="30"/>
      <c r="C411" s="30"/>
      <c r="D411" s="30"/>
      <c r="E411" s="30"/>
      <c r="F411" s="30"/>
      <c r="G411" s="30"/>
      <c r="H411" s="30"/>
      <c r="I411" s="30"/>
      <c r="J411" s="30"/>
      <c r="K411" s="30"/>
      <c r="L411" s="30"/>
      <c r="M411" s="30"/>
      <c r="N411" s="30"/>
      <c r="O411" s="30"/>
      <c r="P411" s="30"/>
    </row>
    <row r="412" spans="1:16">
      <c r="A412" s="30"/>
      <c r="B412" s="30"/>
      <c r="C412" s="30"/>
      <c r="D412" s="30"/>
      <c r="E412" s="30"/>
      <c r="F412" s="30"/>
      <c r="G412" s="30"/>
      <c r="H412" s="30"/>
      <c r="I412" s="30"/>
      <c r="J412" s="30"/>
      <c r="K412" s="30"/>
      <c r="L412" s="30"/>
      <c r="M412" s="30"/>
      <c r="N412" s="30"/>
      <c r="O412" s="30"/>
      <c r="P412" s="30"/>
    </row>
    <row r="413" spans="1:16">
      <c r="A413" s="30"/>
      <c r="B413" s="30"/>
      <c r="C413" s="30"/>
      <c r="D413" s="30"/>
      <c r="E413" s="30"/>
      <c r="F413" s="30"/>
      <c r="G413" s="30"/>
      <c r="H413" s="30"/>
      <c r="I413" s="30"/>
      <c r="J413" s="30"/>
      <c r="K413" s="30"/>
      <c r="L413" s="30"/>
      <c r="M413" s="30"/>
      <c r="N413" s="30"/>
      <c r="O413" s="30"/>
      <c r="P413" s="30"/>
    </row>
    <row r="414" spans="1:16">
      <c r="A414" s="30"/>
      <c r="B414" s="30"/>
      <c r="C414" s="30"/>
      <c r="D414" s="30"/>
      <c r="E414" s="30"/>
      <c r="F414" s="30"/>
      <c r="G414" s="30"/>
      <c r="H414" s="30"/>
      <c r="I414" s="30"/>
      <c r="J414" s="30"/>
      <c r="K414" s="30"/>
      <c r="L414" s="30"/>
      <c r="M414" s="30"/>
      <c r="N414" s="30"/>
      <c r="O414" s="30"/>
      <c r="P414" s="30"/>
    </row>
    <row r="415" spans="1:16">
      <c r="A415" s="30"/>
      <c r="B415" s="30"/>
      <c r="C415" s="30"/>
      <c r="D415" s="30"/>
      <c r="E415" s="30"/>
      <c r="F415" s="30"/>
      <c r="G415" s="30"/>
      <c r="H415" s="30"/>
      <c r="I415" s="30"/>
      <c r="J415" s="30"/>
      <c r="K415" s="30"/>
      <c r="L415" s="30"/>
      <c r="M415" s="30"/>
      <c r="N415" s="30"/>
      <c r="O415" s="30"/>
      <c r="P415" s="30"/>
    </row>
    <row r="416" spans="1:16">
      <c r="A416" s="30"/>
      <c r="B416" s="30"/>
      <c r="C416" s="30"/>
      <c r="D416" s="30"/>
      <c r="E416" s="30"/>
      <c r="F416" s="30"/>
      <c r="G416" s="30"/>
      <c r="H416" s="30"/>
      <c r="I416" s="30"/>
      <c r="J416" s="30"/>
      <c r="K416" s="30"/>
      <c r="L416" s="30"/>
      <c r="M416" s="30"/>
      <c r="N416" s="30"/>
      <c r="O416" s="30"/>
      <c r="P416" s="30"/>
    </row>
    <row r="417" spans="1:16">
      <c r="A417" s="30"/>
      <c r="B417" s="30"/>
      <c r="C417" s="30"/>
      <c r="D417" s="30"/>
      <c r="E417" s="30"/>
      <c r="F417" s="30"/>
      <c r="G417" s="30"/>
      <c r="H417" s="30"/>
      <c r="I417" s="30"/>
      <c r="J417" s="30"/>
      <c r="K417" s="30"/>
      <c r="L417" s="30"/>
      <c r="M417" s="30"/>
      <c r="N417" s="30"/>
      <c r="O417" s="30"/>
      <c r="P417" s="30"/>
    </row>
    <row r="418" spans="1:16">
      <c r="A418" s="30"/>
      <c r="B418" s="30"/>
      <c r="C418" s="30"/>
      <c r="D418" s="30"/>
      <c r="E418" s="30"/>
      <c r="F418" s="30"/>
      <c r="G418" s="30"/>
      <c r="H418" s="30"/>
      <c r="I418" s="30"/>
      <c r="J418" s="30"/>
      <c r="K418" s="30"/>
      <c r="L418" s="30"/>
      <c r="M418" s="30"/>
      <c r="N418" s="30"/>
      <c r="O418" s="30"/>
      <c r="P418" s="30"/>
    </row>
    <row r="419" spans="1:16">
      <c r="A419" s="30"/>
      <c r="B419" s="30"/>
      <c r="C419" s="30"/>
      <c r="D419" s="30"/>
      <c r="E419" s="30"/>
      <c r="F419" s="30"/>
      <c r="G419" s="30"/>
      <c r="H419" s="30"/>
      <c r="I419" s="30"/>
      <c r="J419" s="30"/>
      <c r="K419" s="30"/>
      <c r="L419" s="30"/>
      <c r="M419" s="30"/>
      <c r="N419" s="30"/>
      <c r="O419" s="30"/>
      <c r="P419" s="30"/>
    </row>
    <row r="420" spans="1:16">
      <c r="A420" s="30"/>
      <c r="B420" s="30"/>
      <c r="C420" s="30"/>
      <c r="D420" s="30"/>
      <c r="E420" s="30"/>
      <c r="F420" s="30"/>
      <c r="G420" s="30"/>
      <c r="H420" s="30"/>
      <c r="I420" s="30"/>
      <c r="J420" s="30"/>
      <c r="K420" s="30"/>
      <c r="L420" s="30"/>
      <c r="M420" s="30"/>
      <c r="N420" s="30"/>
      <c r="O420" s="30"/>
      <c r="P420" s="30"/>
    </row>
    <row r="421" spans="1:16">
      <c r="A421" s="30"/>
      <c r="B421" s="30"/>
      <c r="C421" s="30"/>
      <c r="D421" s="30"/>
      <c r="E421" s="30"/>
      <c r="F421" s="30"/>
      <c r="G421" s="30"/>
      <c r="H421" s="30"/>
      <c r="I421" s="30"/>
      <c r="J421" s="30"/>
      <c r="K421" s="30"/>
      <c r="L421" s="30"/>
      <c r="M421" s="30"/>
      <c r="N421" s="30"/>
      <c r="O421" s="30"/>
      <c r="P421" s="30"/>
    </row>
    <row r="422" spans="1:16">
      <c r="A422" s="30"/>
      <c r="B422" s="30"/>
      <c r="C422" s="30"/>
      <c r="D422" s="30"/>
      <c r="E422" s="30"/>
      <c r="F422" s="30"/>
      <c r="G422" s="30"/>
      <c r="H422" s="30"/>
      <c r="I422" s="30"/>
      <c r="J422" s="30"/>
      <c r="K422" s="30"/>
      <c r="L422" s="30"/>
      <c r="M422" s="30"/>
      <c r="N422" s="30"/>
      <c r="O422" s="30"/>
      <c r="P422" s="30"/>
    </row>
    <row r="423" spans="1:16">
      <c r="A423" s="30"/>
      <c r="B423" s="30"/>
      <c r="C423" s="30"/>
      <c r="D423" s="30"/>
      <c r="E423" s="30"/>
      <c r="F423" s="30"/>
      <c r="G423" s="30"/>
      <c r="H423" s="30"/>
      <c r="I423" s="30"/>
      <c r="J423" s="30"/>
      <c r="K423" s="30"/>
      <c r="L423" s="30"/>
      <c r="M423" s="30"/>
      <c r="N423" s="30"/>
      <c r="O423" s="30"/>
      <c r="P423" s="30"/>
    </row>
    <row r="424" spans="1:16">
      <c r="A424" s="30"/>
      <c r="B424" s="30"/>
      <c r="C424" s="30"/>
      <c r="D424" s="30"/>
      <c r="E424" s="30"/>
      <c r="F424" s="30"/>
      <c r="G424" s="30"/>
      <c r="H424" s="30"/>
      <c r="I424" s="30"/>
      <c r="J424" s="30"/>
      <c r="K424" s="30"/>
      <c r="L424" s="30"/>
      <c r="M424" s="30"/>
      <c r="N424" s="30"/>
      <c r="O424" s="30"/>
      <c r="P424" s="30"/>
    </row>
    <row r="425" spans="1:16">
      <c r="A425" s="30"/>
      <c r="B425" s="30"/>
      <c r="C425" s="30"/>
      <c r="D425" s="30"/>
      <c r="E425" s="30"/>
      <c r="F425" s="30"/>
      <c r="G425" s="30"/>
      <c r="H425" s="30"/>
      <c r="I425" s="30"/>
      <c r="J425" s="30"/>
      <c r="K425" s="30"/>
      <c r="L425" s="30"/>
      <c r="M425" s="30"/>
      <c r="N425" s="30"/>
      <c r="O425" s="30"/>
      <c r="P425" s="30"/>
    </row>
    <row r="426" spans="1:16">
      <c r="A426" s="30"/>
      <c r="B426" s="30"/>
      <c r="C426" s="30"/>
      <c r="D426" s="30"/>
      <c r="E426" s="30"/>
      <c r="F426" s="30"/>
      <c r="G426" s="30"/>
      <c r="H426" s="30"/>
      <c r="I426" s="30"/>
      <c r="J426" s="30"/>
      <c r="K426" s="30"/>
      <c r="L426" s="30"/>
      <c r="M426" s="30"/>
      <c r="N426" s="30"/>
      <c r="O426" s="30"/>
      <c r="P426" s="30"/>
    </row>
    <row r="427" spans="1:16">
      <c r="A427" s="30"/>
      <c r="B427" s="30"/>
      <c r="C427" s="30"/>
      <c r="D427" s="30"/>
      <c r="E427" s="30"/>
      <c r="F427" s="30"/>
      <c r="G427" s="30"/>
      <c r="H427" s="30"/>
      <c r="I427" s="30"/>
      <c r="J427" s="30"/>
      <c r="K427" s="30"/>
      <c r="L427" s="30"/>
      <c r="M427" s="30"/>
      <c r="N427" s="30"/>
      <c r="O427" s="30"/>
      <c r="P427" s="30"/>
    </row>
    <row r="428" spans="1:16">
      <c r="A428" s="30"/>
      <c r="B428" s="30"/>
      <c r="C428" s="30"/>
      <c r="D428" s="30"/>
      <c r="E428" s="30"/>
      <c r="F428" s="30"/>
      <c r="G428" s="30"/>
      <c r="H428" s="30"/>
      <c r="I428" s="30"/>
      <c r="J428" s="30"/>
      <c r="K428" s="30"/>
      <c r="L428" s="30"/>
      <c r="M428" s="30"/>
      <c r="N428" s="30"/>
      <c r="O428" s="30"/>
      <c r="P428" s="30"/>
    </row>
    <row r="429" spans="1:16">
      <c r="A429" s="30"/>
      <c r="B429" s="30"/>
      <c r="C429" s="30"/>
      <c r="D429" s="30"/>
      <c r="E429" s="30"/>
      <c r="F429" s="30"/>
      <c r="G429" s="30"/>
      <c r="H429" s="30"/>
      <c r="I429" s="30"/>
      <c r="J429" s="30"/>
      <c r="K429" s="30"/>
      <c r="L429" s="30"/>
      <c r="M429" s="30"/>
      <c r="N429" s="30"/>
      <c r="O429" s="30"/>
      <c r="P429" s="30"/>
    </row>
    <row r="430" spans="1:16">
      <c r="A430" s="30"/>
      <c r="B430" s="30"/>
      <c r="C430" s="30"/>
      <c r="D430" s="30"/>
      <c r="E430" s="30"/>
      <c r="F430" s="30"/>
      <c r="G430" s="30"/>
      <c r="H430" s="30"/>
      <c r="I430" s="30"/>
      <c r="J430" s="30"/>
      <c r="K430" s="30"/>
      <c r="L430" s="30"/>
      <c r="M430" s="30"/>
      <c r="N430" s="30"/>
      <c r="O430" s="30"/>
      <c r="P430" s="30"/>
    </row>
    <row r="431" spans="1:16">
      <c r="A431" s="30"/>
      <c r="B431" s="30"/>
      <c r="C431" s="30"/>
      <c r="D431" s="30"/>
      <c r="E431" s="30"/>
      <c r="F431" s="30"/>
      <c r="G431" s="30"/>
      <c r="H431" s="30"/>
      <c r="I431" s="30"/>
      <c r="J431" s="30"/>
      <c r="K431" s="30"/>
      <c r="L431" s="30"/>
      <c r="M431" s="30"/>
      <c r="N431" s="30"/>
      <c r="O431" s="30"/>
      <c r="P431" s="30"/>
    </row>
    <row r="432" spans="1:16">
      <c r="A432" s="30"/>
      <c r="B432" s="30"/>
      <c r="C432" s="30"/>
      <c r="D432" s="30"/>
      <c r="E432" s="30"/>
      <c r="F432" s="30"/>
      <c r="G432" s="30"/>
      <c r="H432" s="30"/>
      <c r="I432" s="30"/>
      <c r="J432" s="30"/>
      <c r="K432" s="30"/>
      <c r="L432" s="30"/>
      <c r="M432" s="30"/>
      <c r="N432" s="30"/>
      <c r="O432" s="30"/>
      <c r="P432" s="30"/>
    </row>
    <row r="433" spans="1:16">
      <c r="A433" s="30"/>
      <c r="B433" s="30"/>
      <c r="C433" s="30"/>
      <c r="D433" s="30"/>
      <c r="E433" s="30"/>
      <c r="F433" s="30"/>
      <c r="G433" s="30"/>
      <c r="H433" s="30"/>
      <c r="I433" s="30"/>
      <c r="J433" s="30"/>
      <c r="K433" s="30"/>
      <c r="L433" s="30"/>
      <c r="M433" s="30"/>
      <c r="N433" s="30"/>
      <c r="O433" s="30"/>
      <c r="P433" s="30"/>
    </row>
    <row r="434" spans="1:16">
      <c r="A434" s="30"/>
      <c r="B434" s="30"/>
      <c r="C434" s="30"/>
      <c r="D434" s="30"/>
      <c r="E434" s="30"/>
      <c r="F434" s="30"/>
      <c r="G434" s="30"/>
      <c r="H434" s="30"/>
      <c r="I434" s="30"/>
      <c r="J434" s="30"/>
      <c r="K434" s="30"/>
      <c r="L434" s="30"/>
      <c r="M434" s="30"/>
      <c r="N434" s="30"/>
      <c r="O434" s="30"/>
      <c r="P434" s="30"/>
    </row>
    <row r="435" spans="1:16">
      <c r="A435" s="30"/>
      <c r="B435" s="30"/>
      <c r="C435" s="30"/>
      <c r="D435" s="30"/>
      <c r="E435" s="30"/>
      <c r="F435" s="30"/>
      <c r="G435" s="30"/>
      <c r="H435" s="30"/>
      <c r="I435" s="30"/>
      <c r="J435" s="30"/>
      <c r="K435" s="30"/>
      <c r="L435" s="30"/>
      <c r="M435" s="30"/>
      <c r="N435" s="30"/>
      <c r="O435" s="30"/>
      <c r="P435" s="30"/>
    </row>
    <row r="436" spans="1:16">
      <c r="A436" s="30"/>
      <c r="B436" s="30"/>
      <c r="C436" s="30"/>
      <c r="D436" s="30"/>
      <c r="E436" s="30"/>
      <c r="F436" s="30"/>
      <c r="G436" s="30"/>
      <c r="H436" s="30"/>
      <c r="I436" s="30"/>
      <c r="J436" s="30"/>
      <c r="K436" s="30"/>
      <c r="L436" s="30"/>
      <c r="M436" s="30"/>
      <c r="N436" s="30"/>
      <c r="O436" s="30"/>
      <c r="P436" s="30"/>
    </row>
    <row r="437" spans="1:16">
      <c r="A437" s="30"/>
      <c r="B437" s="30"/>
      <c r="C437" s="30"/>
      <c r="D437" s="30"/>
      <c r="E437" s="30"/>
      <c r="F437" s="30"/>
      <c r="G437" s="30"/>
      <c r="H437" s="30"/>
      <c r="I437" s="30"/>
      <c r="J437" s="30"/>
      <c r="K437" s="30"/>
      <c r="L437" s="30"/>
      <c r="M437" s="30"/>
      <c r="N437" s="30"/>
      <c r="O437" s="30"/>
      <c r="P437" s="30"/>
    </row>
    <row r="438" spans="1:16">
      <c r="A438" s="30"/>
      <c r="B438" s="30"/>
      <c r="C438" s="30"/>
      <c r="D438" s="30"/>
      <c r="E438" s="30"/>
      <c r="F438" s="30"/>
      <c r="G438" s="30"/>
      <c r="H438" s="30"/>
      <c r="I438" s="30"/>
      <c r="J438" s="30"/>
      <c r="K438" s="30"/>
      <c r="L438" s="30"/>
      <c r="M438" s="30"/>
      <c r="N438" s="30"/>
      <c r="O438" s="30"/>
      <c r="P438" s="30"/>
    </row>
    <row r="439" spans="1:16">
      <c r="A439" s="30"/>
      <c r="B439" s="30"/>
      <c r="C439" s="30"/>
      <c r="D439" s="30"/>
      <c r="E439" s="30"/>
      <c r="F439" s="30"/>
      <c r="G439" s="30"/>
      <c r="H439" s="30"/>
      <c r="I439" s="30"/>
      <c r="J439" s="30"/>
      <c r="K439" s="30"/>
      <c r="L439" s="30"/>
      <c r="M439" s="30"/>
      <c r="N439" s="30"/>
      <c r="O439" s="30"/>
      <c r="P439" s="30"/>
    </row>
    <row r="440" spans="1:16">
      <c r="A440" s="30"/>
      <c r="B440" s="30"/>
      <c r="C440" s="30"/>
      <c r="D440" s="30"/>
      <c r="E440" s="30"/>
      <c r="F440" s="30"/>
      <c r="G440" s="30"/>
      <c r="H440" s="30"/>
      <c r="I440" s="30"/>
      <c r="J440" s="30"/>
      <c r="K440" s="30"/>
      <c r="L440" s="30"/>
      <c r="M440" s="30"/>
      <c r="N440" s="30"/>
      <c r="O440" s="30"/>
      <c r="P440" s="30"/>
    </row>
    <row r="441" spans="1:16">
      <c r="A441" s="30"/>
      <c r="B441" s="30"/>
      <c r="C441" s="30"/>
      <c r="D441" s="30"/>
      <c r="E441" s="30"/>
      <c r="F441" s="30"/>
      <c r="G441" s="30"/>
      <c r="H441" s="30"/>
      <c r="I441" s="30"/>
      <c r="J441" s="30"/>
      <c r="K441" s="30"/>
      <c r="L441" s="30"/>
      <c r="M441" s="30"/>
      <c r="N441" s="30"/>
      <c r="O441" s="30"/>
      <c r="P441" s="30"/>
    </row>
    <row r="442" spans="1:16">
      <c r="A442" s="30"/>
      <c r="B442" s="30"/>
      <c r="C442" s="30"/>
      <c r="D442" s="30"/>
      <c r="E442" s="30"/>
      <c r="F442" s="30"/>
      <c r="G442" s="30"/>
      <c r="H442" s="30"/>
      <c r="I442" s="30"/>
      <c r="J442" s="30"/>
      <c r="K442" s="30"/>
      <c r="L442" s="30"/>
      <c r="M442" s="30"/>
      <c r="N442" s="30"/>
      <c r="O442" s="30"/>
      <c r="P442" s="30"/>
    </row>
    <row r="443" spans="1:16">
      <c r="A443" s="30"/>
      <c r="B443" s="30"/>
      <c r="C443" s="30"/>
      <c r="D443" s="30"/>
      <c r="E443" s="30"/>
      <c r="F443" s="30"/>
      <c r="G443" s="30"/>
      <c r="H443" s="30"/>
      <c r="I443" s="30"/>
      <c r="J443" s="30"/>
      <c r="K443" s="30"/>
      <c r="L443" s="30"/>
      <c r="M443" s="30"/>
      <c r="N443" s="30"/>
      <c r="O443" s="30"/>
      <c r="P443" s="30"/>
    </row>
    <row r="444" spans="1:16">
      <c r="A444" s="30"/>
      <c r="B444" s="30"/>
      <c r="C444" s="30"/>
      <c r="D444" s="30"/>
      <c r="E444" s="30"/>
      <c r="F444" s="30"/>
      <c r="G444" s="30"/>
      <c r="H444" s="30"/>
      <c r="I444" s="30"/>
      <c r="J444" s="30"/>
      <c r="K444" s="30"/>
      <c r="L444" s="30"/>
      <c r="M444" s="30"/>
      <c r="N444" s="30"/>
      <c r="O444" s="30"/>
      <c r="P444" s="30"/>
    </row>
    <row r="445" spans="1:16">
      <c r="A445" s="30"/>
      <c r="B445" s="30"/>
      <c r="C445" s="30"/>
      <c r="D445" s="30"/>
      <c r="E445" s="30"/>
      <c r="F445" s="30"/>
      <c r="G445" s="30"/>
      <c r="H445" s="30"/>
      <c r="I445" s="30"/>
      <c r="J445" s="30"/>
      <c r="K445" s="30"/>
      <c r="L445" s="30"/>
      <c r="M445" s="30"/>
      <c r="N445" s="30"/>
      <c r="O445" s="30"/>
      <c r="P445" s="30"/>
    </row>
    <row r="446" spans="1:16">
      <c r="A446" s="30"/>
      <c r="B446" s="30"/>
      <c r="C446" s="30"/>
      <c r="D446" s="30"/>
      <c r="E446" s="30"/>
      <c r="F446" s="30"/>
      <c r="G446" s="30"/>
      <c r="H446" s="30"/>
      <c r="I446" s="30"/>
      <c r="J446" s="30"/>
      <c r="K446" s="30"/>
      <c r="L446" s="30"/>
      <c r="M446" s="30"/>
      <c r="N446" s="30"/>
      <c r="O446" s="30"/>
      <c r="P446" s="30"/>
    </row>
    <row r="447" spans="1:16">
      <c r="A447" s="30"/>
      <c r="B447" s="30"/>
      <c r="C447" s="30"/>
      <c r="D447" s="30"/>
      <c r="E447" s="30"/>
      <c r="F447" s="30"/>
      <c r="G447" s="30"/>
      <c r="H447" s="30"/>
      <c r="I447" s="30"/>
      <c r="J447" s="30"/>
      <c r="K447" s="30"/>
      <c r="L447" s="30"/>
      <c r="M447" s="30"/>
      <c r="N447" s="30"/>
      <c r="O447" s="30"/>
      <c r="P447" s="30"/>
    </row>
    <row r="448" spans="1:16">
      <c r="A448" s="30"/>
      <c r="B448" s="30"/>
      <c r="C448" s="30"/>
      <c r="D448" s="30"/>
      <c r="E448" s="30"/>
      <c r="F448" s="30"/>
      <c r="G448" s="30"/>
      <c r="H448" s="30"/>
      <c r="I448" s="30"/>
      <c r="J448" s="30"/>
      <c r="K448" s="30"/>
      <c r="L448" s="30"/>
      <c r="M448" s="30"/>
      <c r="N448" s="30"/>
      <c r="O448" s="30"/>
      <c r="P448" s="30"/>
    </row>
    <row r="449" spans="1:16">
      <c r="A449" s="30"/>
      <c r="B449" s="30"/>
      <c r="C449" s="30"/>
      <c r="D449" s="30"/>
      <c r="E449" s="30"/>
      <c r="F449" s="30"/>
      <c r="G449" s="30"/>
      <c r="H449" s="30"/>
      <c r="I449" s="30"/>
      <c r="J449" s="30"/>
      <c r="K449" s="30"/>
      <c r="L449" s="30"/>
      <c r="M449" s="30"/>
      <c r="N449" s="30"/>
      <c r="O449" s="30"/>
      <c r="P449" s="30"/>
    </row>
    <row r="450" spans="1:16">
      <c r="A450" s="30"/>
      <c r="B450" s="30"/>
      <c r="C450" s="30"/>
      <c r="D450" s="30"/>
      <c r="E450" s="30"/>
      <c r="F450" s="30"/>
      <c r="G450" s="30"/>
      <c r="H450" s="30"/>
      <c r="I450" s="30"/>
      <c r="J450" s="30"/>
      <c r="K450" s="30"/>
      <c r="L450" s="30"/>
      <c r="M450" s="30"/>
      <c r="N450" s="30"/>
      <c r="O450" s="30"/>
      <c r="P450" s="30"/>
    </row>
    <row r="451" spans="1:16">
      <c r="A451" s="30"/>
      <c r="B451" s="30"/>
      <c r="C451" s="30"/>
      <c r="D451" s="30"/>
      <c r="E451" s="30"/>
      <c r="F451" s="30"/>
      <c r="G451" s="30"/>
      <c r="H451" s="30"/>
      <c r="I451" s="30"/>
      <c r="J451" s="30"/>
      <c r="K451" s="30"/>
      <c r="L451" s="30"/>
      <c r="M451" s="30"/>
      <c r="N451" s="30"/>
      <c r="O451" s="30"/>
      <c r="P451" s="30"/>
    </row>
    <row r="452" spans="1:16">
      <c r="A452" s="30"/>
      <c r="B452" s="30"/>
      <c r="C452" s="30"/>
      <c r="D452" s="30"/>
      <c r="E452" s="30"/>
      <c r="F452" s="30"/>
      <c r="G452" s="30"/>
      <c r="H452" s="30"/>
      <c r="I452" s="30"/>
      <c r="J452" s="30"/>
      <c r="K452" s="30"/>
      <c r="L452" s="30"/>
      <c r="M452" s="30"/>
      <c r="N452" s="30"/>
      <c r="O452" s="30"/>
      <c r="P452" s="30"/>
    </row>
    <row r="453" spans="1:16">
      <c r="A453" s="30"/>
      <c r="B453" s="30"/>
      <c r="C453" s="30"/>
      <c r="D453" s="30"/>
      <c r="E453" s="30"/>
      <c r="F453" s="30"/>
      <c r="G453" s="30"/>
      <c r="H453" s="30"/>
      <c r="I453" s="30"/>
      <c r="J453" s="30"/>
      <c r="K453" s="30"/>
      <c r="L453" s="30"/>
      <c r="M453" s="30"/>
      <c r="N453" s="30"/>
      <c r="O453" s="30"/>
      <c r="P453" s="30"/>
    </row>
    <row r="454" spans="1:16">
      <c r="A454" s="30"/>
      <c r="B454" s="30"/>
      <c r="C454" s="30"/>
      <c r="D454" s="30"/>
      <c r="E454" s="30"/>
      <c r="F454" s="30"/>
      <c r="G454" s="30"/>
      <c r="H454" s="30"/>
      <c r="I454" s="30"/>
      <c r="J454" s="30"/>
      <c r="K454" s="30"/>
      <c r="L454" s="30"/>
      <c r="M454" s="30"/>
      <c r="N454" s="30"/>
      <c r="O454" s="30"/>
      <c r="P454" s="30"/>
    </row>
    <row r="455" spans="1:16">
      <c r="A455" s="30"/>
      <c r="B455" s="30"/>
      <c r="C455" s="30"/>
      <c r="D455" s="30"/>
      <c r="E455" s="30"/>
      <c r="F455" s="30"/>
      <c r="G455" s="30"/>
      <c r="H455" s="30"/>
      <c r="I455" s="30"/>
      <c r="J455" s="30"/>
      <c r="K455" s="30"/>
      <c r="L455" s="30"/>
      <c r="M455" s="30"/>
      <c r="N455" s="30"/>
      <c r="O455" s="30"/>
      <c r="P455" s="30"/>
    </row>
    <row r="456" spans="1:16">
      <c r="A456" s="30"/>
      <c r="B456" s="30"/>
      <c r="C456" s="30"/>
      <c r="D456" s="30"/>
      <c r="E456" s="30"/>
      <c r="F456" s="30"/>
      <c r="G456" s="30"/>
      <c r="H456" s="30"/>
      <c r="I456" s="30"/>
      <c r="J456" s="30"/>
      <c r="K456" s="30"/>
      <c r="L456" s="30"/>
      <c r="M456" s="30"/>
      <c r="N456" s="30"/>
      <c r="O456" s="30"/>
      <c r="P456" s="30"/>
    </row>
    <row r="457" spans="1:16">
      <c r="A457" s="30"/>
      <c r="B457" s="30"/>
      <c r="C457" s="30"/>
      <c r="D457" s="30"/>
      <c r="E457" s="30"/>
      <c r="F457" s="30"/>
      <c r="G457" s="30"/>
      <c r="H457" s="30"/>
      <c r="I457" s="30"/>
      <c r="J457" s="30"/>
      <c r="K457" s="30"/>
      <c r="L457" s="30"/>
      <c r="M457" s="30"/>
      <c r="N457" s="30"/>
      <c r="O457" s="30"/>
      <c r="P457" s="30"/>
    </row>
    <row r="458" spans="1:16">
      <c r="A458" s="30"/>
      <c r="B458" s="30"/>
      <c r="C458" s="30"/>
      <c r="D458" s="30"/>
      <c r="E458" s="30"/>
      <c r="F458" s="30"/>
      <c r="G458" s="30"/>
      <c r="H458" s="30"/>
      <c r="I458" s="30"/>
      <c r="J458" s="30"/>
      <c r="K458" s="30"/>
      <c r="L458" s="30"/>
      <c r="M458" s="30"/>
      <c r="N458" s="30"/>
      <c r="O458" s="30"/>
      <c r="P458" s="30"/>
    </row>
    <row r="459" spans="1:16">
      <c r="A459" s="30"/>
      <c r="B459" s="30"/>
      <c r="C459" s="30"/>
      <c r="D459" s="30"/>
      <c r="E459" s="30"/>
      <c r="F459" s="30"/>
      <c r="G459" s="30"/>
      <c r="H459" s="30"/>
      <c r="I459" s="30"/>
      <c r="J459" s="30"/>
      <c r="K459" s="30"/>
      <c r="L459" s="30"/>
      <c r="M459" s="30"/>
      <c r="N459" s="30"/>
      <c r="O459" s="30"/>
      <c r="P459" s="30"/>
    </row>
    <row r="460" spans="1:16">
      <c r="A460" s="30"/>
      <c r="B460" s="30"/>
      <c r="C460" s="30"/>
      <c r="D460" s="30"/>
      <c r="E460" s="30"/>
      <c r="F460" s="30"/>
      <c r="G460" s="30"/>
      <c r="H460" s="30"/>
      <c r="I460" s="30"/>
      <c r="J460" s="30"/>
      <c r="K460" s="30"/>
      <c r="L460" s="30"/>
      <c r="M460" s="30"/>
      <c r="N460" s="30"/>
      <c r="O460" s="30"/>
      <c r="P460" s="30"/>
    </row>
    <row r="461" spans="1:16">
      <c r="A461" s="30"/>
      <c r="B461" s="30"/>
      <c r="C461" s="30"/>
      <c r="D461" s="30"/>
      <c r="E461" s="30"/>
      <c r="F461" s="30"/>
      <c r="G461" s="30"/>
      <c r="H461" s="30"/>
      <c r="I461" s="30"/>
      <c r="J461" s="30"/>
      <c r="K461" s="30"/>
      <c r="L461" s="30"/>
      <c r="M461" s="30"/>
      <c r="N461" s="30"/>
      <c r="O461" s="30"/>
      <c r="P461" s="30"/>
    </row>
    <row r="462" spans="1:16">
      <c r="A462" s="30"/>
      <c r="B462" s="30"/>
      <c r="C462" s="30"/>
      <c r="D462" s="30"/>
      <c r="E462" s="30"/>
      <c r="F462" s="30"/>
      <c r="G462" s="30"/>
      <c r="H462" s="30"/>
      <c r="I462" s="30"/>
      <c r="J462" s="30"/>
      <c r="K462" s="30"/>
      <c r="L462" s="30"/>
      <c r="M462" s="30"/>
      <c r="N462" s="30"/>
      <c r="O462" s="30"/>
      <c r="P462" s="30"/>
    </row>
    <row r="463" spans="1:16">
      <c r="A463" s="30"/>
      <c r="B463" s="30"/>
      <c r="C463" s="30"/>
      <c r="D463" s="30"/>
      <c r="E463" s="30"/>
      <c r="F463" s="30"/>
      <c r="G463" s="30"/>
      <c r="H463" s="30"/>
      <c r="I463" s="30"/>
      <c r="J463" s="30"/>
      <c r="K463" s="30"/>
      <c r="L463" s="30"/>
      <c r="M463" s="30"/>
      <c r="N463" s="30"/>
      <c r="O463" s="30"/>
      <c r="P463" s="30"/>
    </row>
    <row r="464" spans="1:16">
      <c r="A464" s="30"/>
      <c r="B464" s="30"/>
      <c r="C464" s="30"/>
      <c r="D464" s="30"/>
      <c r="E464" s="30"/>
      <c r="F464" s="30"/>
      <c r="G464" s="30"/>
      <c r="H464" s="30"/>
      <c r="I464" s="30"/>
      <c r="J464" s="30"/>
      <c r="K464" s="30"/>
      <c r="L464" s="30"/>
      <c r="M464" s="30"/>
      <c r="N464" s="30"/>
      <c r="O464" s="30"/>
      <c r="P464" s="30"/>
    </row>
    <row r="465" spans="1:16">
      <c r="A465" s="30"/>
      <c r="B465" s="30"/>
      <c r="C465" s="30"/>
      <c r="D465" s="30"/>
      <c r="E465" s="30"/>
      <c r="F465" s="30"/>
      <c r="G465" s="30"/>
      <c r="H465" s="30"/>
      <c r="I465" s="30"/>
      <c r="J465" s="30"/>
      <c r="K465" s="30"/>
      <c r="L465" s="30"/>
      <c r="M465" s="30"/>
      <c r="N465" s="30"/>
      <c r="O465" s="30"/>
      <c r="P465" s="30"/>
    </row>
    <row r="466" spans="1:16">
      <c r="A466" s="30"/>
      <c r="B466" s="30"/>
      <c r="C466" s="30"/>
      <c r="D466" s="30"/>
      <c r="E466" s="30"/>
      <c r="F466" s="30"/>
      <c r="G466" s="30"/>
      <c r="H466" s="30"/>
      <c r="I466" s="30"/>
      <c r="J466" s="30"/>
      <c r="K466" s="30"/>
      <c r="L466" s="30"/>
      <c r="M466" s="30"/>
      <c r="N466" s="30"/>
      <c r="O466" s="30"/>
      <c r="P466" s="30"/>
    </row>
    <row r="467" spans="1:16">
      <c r="A467" s="30"/>
      <c r="B467" s="30"/>
      <c r="C467" s="30"/>
      <c r="D467" s="30"/>
      <c r="E467" s="30"/>
      <c r="F467" s="30"/>
      <c r="G467" s="30"/>
      <c r="H467" s="30"/>
      <c r="I467" s="30"/>
      <c r="J467" s="30"/>
      <c r="K467" s="30"/>
      <c r="L467" s="30"/>
      <c r="M467" s="30"/>
      <c r="N467" s="30"/>
      <c r="O467" s="30"/>
      <c r="P467" s="30"/>
    </row>
    <row r="468" spans="1:16">
      <c r="A468" s="30"/>
      <c r="B468" s="30"/>
      <c r="C468" s="30"/>
      <c r="D468" s="30"/>
      <c r="E468" s="30"/>
      <c r="F468" s="30"/>
      <c r="G468" s="30"/>
      <c r="H468" s="30"/>
      <c r="I468" s="30"/>
      <c r="J468" s="30"/>
      <c r="K468" s="30"/>
      <c r="L468" s="30"/>
      <c r="M468" s="30"/>
      <c r="N468" s="30"/>
      <c r="O468" s="30"/>
      <c r="P468" s="30"/>
    </row>
    <row r="469" spans="1:16">
      <c r="A469" s="30"/>
      <c r="B469" s="30"/>
      <c r="C469" s="30"/>
      <c r="D469" s="30"/>
      <c r="E469" s="30"/>
      <c r="F469" s="30"/>
      <c r="G469" s="30"/>
      <c r="H469" s="30"/>
      <c r="I469" s="30"/>
      <c r="J469" s="30"/>
      <c r="K469" s="30"/>
      <c r="L469" s="30"/>
      <c r="M469" s="30"/>
      <c r="N469" s="30"/>
      <c r="O469" s="30"/>
      <c r="P469" s="30"/>
    </row>
    <row r="470" spans="1:16">
      <c r="A470" s="30"/>
      <c r="B470" s="30"/>
      <c r="C470" s="30"/>
      <c r="D470" s="30"/>
      <c r="E470" s="30"/>
      <c r="F470" s="30"/>
      <c r="G470" s="30"/>
      <c r="H470" s="30"/>
      <c r="I470" s="30"/>
      <c r="J470" s="30"/>
      <c r="K470" s="30"/>
      <c r="L470" s="30"/>
      <c r="M470" s="30"/>
      <c r="N470" s="30"/>
      <c r="O470" s="30"/>
      <c r="P470" s="30"/>
    </row>
    <row r="471" spans="1:16">
      <c r="A471" s="30"/>
      <c r="B471" s="30"/>
      <c r="C471" s="30"/>
      <c r="D471" s="30"/>
      <c r="E471" s="30"/>
      <c r="F471" s="30"/>
      <c r="G471" s="30"/>
      <c r="H471" s="30"/>
      <c r="I471" s="30"/>
      <c r="J471" s="30"/>
      <c r="K471" s="30"/>
      <c r="L471" s="30"/>
      <c r="M471" s="30"/>
      <c r="N471" s="30"/>
      <c r="O471" s="30"/>
      <c r="P471" s="30"/>
    </row>
    <row r="472" spans="1:16">
      <c r="A472" s="30"/>
      <c r="B472" s="30"/>
      <c r="C472" s="30"/>
      <c r="D472" s="30"/>
      <c r="E472" s="30"/>
      <c r="F472" s="30"/>
      <c r="G472" s="30"/>
      <c r="H472" s="30"/>
      <c r="I472" s="30"/>
      <c r="J472" s="30"/>
      <c r="K472" s="30"/>
      <c r="L472" s="30"/>
      <c r="M472" s="30"/>
      <c r="N472" s="30"/>
      <c r="O472" s="30"/>
      <c r="P472" s="30"/>
    </row>
    <row r="473" spans="1:16">
      <c r="A473" s="30"/>
      <c r="B473" s="30"/>
      <c r="C473" s="30"/>
      <c r="D473" s="30"/>
      <c r="E473" s="30"/>
      <c r="F473" s="30"/>
      <c r="G473" s="30"/>
      <c r="H473" s="30"/>
      <c r="I473" s="30"/>
      <c r="J473" s="30"/>
      <c r="K473" s="30"/>
      <c r="L473" s="30"/>
      <c r="M473" s="30"/>
      <c r="N473" s="30"/>
      <c r="O473" s="30"/>
      <c r="P473" s="30"/>
    </row>
    <row r="474" spans="1:16">
      <c r="A474" s="30"/>
      <c r="B474" s="30"/>
      <c r="C474" s="30"/>
      <c r="D474" s="30"/>
      <c r="E474" s="30"/>
      <c r="F474" s="30"/>
      <c r="G474" s="30"/>
      <c r="H474" s="30"/>
      <c r="I474" s="30"/>
      <c r="J474" s="30"/>
      <c r="K474" s="30"/>
      <c r="L474" s="30"/>
      <c r="M474" s="30"/>
      <c r="N474" s="30"/>
      <c r="O474" s="30"/>
      <c r="P474" s="30"/>
    </row>
    <row r="475" spans="1:16">
      <c r="A475" s="30"/>
      <c r="B475" s="30"/>
      <c r="C475" s="30"/>
      <c r="D475" s="30"/>
      <c r="E475" s="30"/>
      <c r="F475" s="30"/>
      <c r="G475" s="30"/>
      <c r="H475" s="30"/>
      <c r="I475" s="30"/>
      <c r="J475" s="30"/>
      <c r="K475" s="30"/>
      <c r="L475" s="30"/>
      <c r="M475" s="30"/>
      <c r="N475" s="30"/>
      <c r="O475" s="30"/>
      <c r="P475" s="30"/>
    </row>
    <row r="476" spans="1:16">
      <c r="A476" s="30"/>
      <c r="B476" s="30"/>
      <c r="C476" s="30"/>
      <c r="D476" s="30"/>
      <c r="E476" s="30"/>
      <c r="F476" s="30"/>
      <c r="G476" s="30"/>
      <c r="H476" s="30"/>
      <c r="I476" s="30"/>
      <c r="J476" s="30"/>
      <c r="K476" s="30"/>
      <c r="L476" s="30"/>
      <c r="M476" s="30"/>
      <c r="N476" s="30"/>
      <c r="O476" s="30"/>
      <c r="P476" s="30"/>
    </row>
    <row r="477" spans="1:16">
      <c r="A477" s="30"/>
      <c r="B477" s="30"/>
      <c r="C477" s="30"/>
      <c r="D477" s="30"/>
      <c r="E477" s="30"/>
      <c r="F477" s="30"/>
      <c r="G477" s="30"/>
      <c r="H477" s="30"/>
      <c r="I477" s="30"/>
      <c r="J477" s="30"/>
      <c r="K477" s="30"/>
      <c r="L477" s="30"/>
      <c r="M477" s="30"/>
      <c r="N477" s="30"/>
      <c r="O477" s="30"/>
      <c r="P477" s="30"/>
    </row>
    <row r="478" spans="1:16">
      <c r="A478" s="30"/>
      <c r="B478" s="30"/>
      <c r="C478" s="30"/>
      <c r="D478" s="30"/>
      <c r="E478" s="30"/>
      <c r="F478" s="30"/>
      <c r="G478" s="30"/>
      <c r="H478" s="30"/>
      <c r="I478" s="30"/>
      <c r="J478" s="30"/>
      <c r="K478" s="30"/>
      <c r="L478" s="30"/>
      <c r="M478" s="30"/>
      <c r="N478" s="30"/>
      <c r="O478" s="30"/>
      <c r="P478" s="30"/>
    </row>
    <row r="479" spans="1:16">
      <c r="A479" s="30"/>
      <c r="B479" s="30"/>
      <c r="C479" s="30"/>
      <c r="D479" s="30"/>
      <c r="E479" s="30"/>
      <c r="F479" s="30"/>
      <c r="G479" s="30"/>
      <c r="H479" s="30"/>
      <c r="I479" s="30"/>
      <c r="J479" s="30"/>
      <c r="K479" s="30"/>
      <c r="L479" s="30"/>
      <c r="M479" s="30"/>
      <c r="N479" s="30"/>
      <c r="O479" s="30"/>
      <c r="P479" s="30"/>
    </row>
    <row r="480" spans="1:16">
      <c r="A480" s="30"/>
      <c r="B480" s="30"/>
      <c r="C480" s="30"/>
      <c r="D480" s="30"/>
      <c r="E480" s="30"/>
      <c r="F480" s="30"/>
      <c r="G480" s="30"/>
      <c r="H480" s="30"/>
      <c r="I480" s="30"/>
      <c r="J480" s="30"/>
      <c r="K480" s="30"/>
      <c r="L480" s="30"/>
      <c r="M480" s="30"/>
      <c r="N480" s="30"/>
      <c r="O480" s="30"/>
      <c r="P480" s="30"/>
    </row>
    <row r="481" spans="1:16">
      <c r="A481" s="30"/>
      <c r="B481" s="30"/>
      <c r="C481" s="30"/>
      <c r="D481" s="30"/>
      <c r="E481" s="30"/>
      <c r="F481" s="30"/>
      <c r="G481" s="30"/>
      <c r="H481" s="30"/>
      <c r="I481" s="30"/>
      <c r="J481" s="30"/>
      <c r="K481" s="30"/>
      <c r="L481" s="30"/>
      <c r="M481" s="30"/>
      <c r="N481" s="30"/>
      <c r="O481" s="30"/>
      <c r="P481" s="30"/>
    </row>
    <row r="482" spans="1:16">
      <c r="A482" s="30"/>
      <c r="B482" s="30"/>
      <c r="C482" s="30"/>
      <c r="D482" s="30"/>
      <c r="E482" s="30"/>
      <c r="F482" s="30"/>
      <c r="G482" s="30"/>
      <c r="H482" s="30"/>
      <c r="I482" s="30"/>
      <c r="J482" s="30"/>
      <c r="K482" s="30"/>
      <c r="L482" s="30"/>
      <c r="M482" s="30"/>
      <c r="N482" s="30"/>
      <c r="O482" s="30"/>
      <c r="P482" s="30"/>
    </row>
    <row r="483" spans="1:16">
      <c r="A483" s="30"/>
      <c r="B483" s="30"/>
      <c r="C483" s="30"/>
      <c r="D483" s="30"/>
      <c r="E483" s="30"/>
      <c r="F483" s="30"/>
      <c r="G483" s="30"/>
      <c r="H483" s="30"/>
      <c r="I483" s="30"/>
      <c r="J483" s="30"/>
      <c r="K483" s="30"/>
      <c r="L483" s="30"/>
      <c r="M483" s="30"/>
      <c r="N483" s="30"/>
      <c r="O483" s="30"/>
      <c r="P483" s="30"/>
    </row>
    <row r="484" spans="1:16">
      <c r="A484" s="30"/>
      <c r="B484" s="30"/>
      <c r="C484" s="30"/>
      <c r="D484" s="30"/>
      <c r="E484" s="30"/>
      <c r="F484" s="30"/>
      <c r="G484" s="30"/>
      <c r="H484" s="30"/>
      <c r="I484" s="30"/>
      <c r="J484" s="30"/>
      <c r="K484" s="30"/>
      <c r="L484" s="30"/>
      <c r="M484" s="30"/>
      <c r="N484" s="30"/>
      <c r="O484" s="30"/>
      <c r="P484" s="30"/>
    </row>
    <row r="485" spans="1:16">
      <c r="A485" s="30"/>
      <c r="B485" s="30"/>
      <c r="C485" s="30"/>
      <c r="D485" s="30"/>
      <c r="E485" s="30"/>
      <c r="F485" s="30"/>
      <c r="G485" s="30"/>
      <c r="H485" s="30"/>
      <c r="I485" s="30"/>
      <c r="J485" s="30"/>
      <c r="K485" s="30"/>
      <c r="L485" s="30"/>
      <c r="M485" s="30"/>
      <c r="N485" s="30"/>
      <c r="O485" s="30"/>
      <c r="P485" s="30"/>
    </row>
    <row r="486" spans="1:16">
      <c r="A486" s="30"/>
      <c r="B486" s="30"/>
      <c r="C486" s="30"/>
      <c r="D486" s="30"/>
      <c r="E486" s="30"/>
      <c r="F486" s="30"/>
      <c r="G486" s="30"/>
      <c r="H486" s="30"/>
      <c r="I486" s="30"/>
      <c r="J486" s="30"/>
      <c r="K486" s="30"/>
      <c r="L486" s="30"/>
      <c r="M486" s="30"/>
      <c r="N486" s="30"/>
      <c r="O486" s="30"/>
      <c r="P486" s="30"/>
    </row>
    <row r="487" spans="1:16">
      <c r="A487" s="30"/>
      <c r="B487" s="30"/>
      <c r="C487" s="30"/>
      <c r="D487" s="30"/>
      <c r="E487" s="30"/>
      <c r="F487" s="30"/>
      <c r="G487" s="30"/>
      <c r="H487" s="30"/>
      <c r="I487" s="30"/>
      <c r="J487" s="30"/>
      <c r="K487" s="30"/>
      <c r="L487" s="30"/>
      <c r="M487" s="30"/>
      <c r="N487" s="30"/>
      <c r="O487" s="30"/>
      <c r="P487" s="30"/>
    </row>
    <row r="488" spans="1:16">
      <c r="A488" s="30"/>
      <c r="B488" s="30"/>
      <c r="C488" s="30"/>
      <c r="D488" s="30"/>
      <c r="E488" s="30"/>
      <c r="F488" s="30"/>
      <c r="G488" s="30"/>
      <c r="H488" s="30"/>
      <c r="I488" s="30"/>
      <c r="J488" s="30"/>
      <c r="K488" s="30"/>
      <c r="L488" s="30"/>
      <c r="M488" s="30"/>
      <c r="N488" s="30"/>
      <c r="O488" s="30"/>
      <c r="P488" s="30"/>
    </row>
    <row r="489" spans="1:16">
      <c r="A489" s="30"/>
      <c r="B489" s="30"/>
      <c r="C489" s="30"/>
      <c r="D489" s="30"/>
      <c r="E489" s="30"/>
      <c r="F489" s="30"/>
      <c r="G489" s="30"/>
      <c r="H489" s="30"/>
      <c r="I489" s="30"/>
      <c r="J489" s="30"/>
      <c r="K489" s="30"/>
      <c r="L489" s="30"/>
      <c r="M489" s="30"/>
      <c r="N489" s="30"/>
      <c r="O489" s="30"/>
      <c r="P489" s="30"/>
    </row>
    <row r="490" spans="1:16">
      <c r="A490" s="30"/>
      <c r="B490" s="30"/>
      <c r="C490" s="30"/>
      <c r="D490" s="30"/>
      <c r="E490" s="30"/>
      <c r="F490" s="30"/>
      <c r="G490" s="30"/>
      <c r="H490" s="30"/>
      <c r="I490" s="30"/>
      <c r="J490" s="30"/>
      <c r="K490" s="30"/>
      <c r="L490" s="30"/>
      <c r="M490" s="30"/>
      <c r="N490" s="30"/>
      <c r="O490" s="30"/>
      <c r="P490" s="30"/>
    </row>
    <row r="491" spans="1:16">
      <c r="A491" s="30"/>
      <c r="B491" s="30"/>
      <c r="C491" s="30"/>
      <c r="D491" s="30"/>
      <c r="E491" s="30"/>
      <c r="F491" s="30"/>
      <c r="G491" s="30"/>
      <c r="H491" s="30"/>
      <c r="I491" s="30"/>
      <c r="J491" s="30"/>
      <c r="K491" s="30"/>
      <c r="L491" s="30"/>
      <c r="M491" s="30"/>
      <c r="N491" s="30"/>
      <c r="O491" s="30"/>
      <c r="P491" s="30"/>
    </row>
    <row r="492" spans="1:16">
      <c r="A492" s="30"/>
      <c r="B492" s="30"/>
      <c r="C492" s="30"/>
      <c r="D492" s="30"/>
      <c r="E492" s="30"/>
      <c r="F492" s="30"/>
      <c r="G492" s="30"/>
      <c r="H492" s="30"/>
      <c r="I492" s="30"/>
      <c r="J492" s="30"/>
      <c r="K492" s="30"/>
      <c r="L492" s="30"/>
      <c r="M492" s="30"/>
      <c r="N492" s="30"/>
      <c r="O492" s="30"/>
      <c r="P492" s="30"/>
    </row>
    <row r="493" spans="1:16">
      <c r="A493" s="30"/>
      <c r="B493" s="30"/>
      <c r="C493" s="30"/>
      <c r="D493" s="30"/>
      <c r="E493" s="30"/>
      <c r="F493" s="30"/>
      <c r="G493" s="30"/>
      <c r="H493" s="30"/>
      <c r="I493" s="30"/>
      <c r="J493" s="30"/>
      <c r="K493" s="30"/>
      <c r="L493" s="30"/>
      <c r="M493" s="30"/>
      <c r="N493" s="30"/>
      <c r="O493" s="30"/>
      <c r="P493" s="30"/>
    </row>
    <row r="494" spans="1:16">
      <c r="A494" s="30"/>
      <c r="B494" s="30"/>
      <c r="C494" s="30"/>
      <c r="D494" s="30"/>
      <c r="E494" s="30"/>
      <c r="F494" s="30"/>
      <c r="G494" s="30"/>
      <c r="H494" s="30"/>
      <c r="I494" s="30"/>
      <c r="J494" s="30"/>
      <c r="K494" s="30"/>
      <c r="L494" s="30"/>
      <c r="M494" s="30"/>
      <c r="N494" s="30"/>
      <c r="O494" s="30"/>
      <c r="P494" s="30"/>
    </row>
    <row r="495" spans="1:16">
      <c r="A495" s="30"/>
      <c r="B495" s="30"/>
      <c r="C495" s="30"/>
      <c r="D495" s="30"/>
      <c r="E495" s="30"/>
      <c r="F495" s="30"/>
      <c r="G495" s="30"/>
      <c r="H495" s="30"/>
      <c r="I495" s="30"/>
      <c r="J495" s="30"/>
      <c r="K495" s="30"/>
      <c r="L495" s="30"/>
      <c r="M495" s="30"/>
      <c r="N495" s="30"/>
      <c r="O495" s="30"/>
      <c r="P495" s="30"/>
    </row>
    <row r="496" spans="1:16">
      <c r="A496" s="30"/>
      <c r="B496" s="30"/>
      <c r="C496" s="30"/>
      <c r="D496" s="30"/>
      <c r="E496" s="30"/>
      <c r="F496" s="30"/>
      <c r="G496" s="30"/>
      <c r="H496" s="30"/>
      <c r="I496" s="30"/>
      <c r="J496" s="30"/>
      <c r="K496" s="30"/>
      <c r="L496" s="30"/>
      <c r="M496" s="30"/>
      <c r="N496" s="30"/>
      <c r="O496" s="30"/>
      <c r="P496" s="30"/>
    </row>
    <row r="497" spans="1:16">
      <c r="A497" s="30"/>
      <c r="B497" s="30"/>
      <c r="C497" s="30"/>
      <c r="D497" s="30"/>
      <c r="E497" s="30"/>
      <c r="F497" s="30"/>
      <c r="G497" s="30"/>
      <c r="H497" s="30"/>
      <c r="I497" s="30"/>
      <c r="J497" s="30"/>
      <c r="K497" s="30"/>
      <c r="L497" s="30"/>
      <c r="M497" s="30"/>
      <c r="N497" s="30"/>
      <c r="O497" s="30"/>
      <c r="P497" s="30"/>
    </row>
    <row r="498" spans="1:16">
      <c r="A498" s="30"/>
      <c r="B498" s="30"/>
      <c r="C498" s="30"/>
      <c r="D498" s="30"/>
      <c r="E498" s="30"/>
      <c r="F498" s="30"/>
      <c r="G498" s="30"/>
      <c r="H498" s="30"/>
      <c r="I498" s="30"/>
      <c r="J498" s="30"/>
      <c r="K498" s="30"/>
      <c r="L498" s="30"/>
      <c r="M498" s="30"/>
      <c r="N498" s="30"/>
      <c r="O498" s="30"/>
      <c r="P498" s="30"/>
    </row>
    <row r="499" spans="1:16">
      <c r="A499" s="30"/>
      <c r="B499" s="30"/>
      <c r="C499" s="30"/>
      <c r="D499" s="30"/>
      <c r="E499" s="30"/>
      <c r="F499" s="30"/>
      <c r="G499" s="30"/>
      <c r="H499" s="30"/>
      <c r="I499" s="30"/>
      <c r="J499" s="30"/>
      <c r="K499" s="30"/>
      <c r="L499" s="30"/>
      <c r="M499" s="30"/>
      <c r="N499" s="30"/>
      <c r="O499" s="30"/>
      <c r="P499" s="30"/>
    </row>
    <row r="500" spans="1:16">
      <c r="A500" s="30"/>
      <c r="B500" s="30"/>
      <c r="C500" s="30"/>
      <c r="D500" s="30"/>
      <c r="E500" s="30"/>
      <c r="F500" s="30"/>
      <c r="G500" s="30"/>
      <c r="H500" s="30"/>
      <c r="I500" s="30"/>
      <c r="J500" s="30"/>
      <c r="K500" s="30"/>
      <c r="L500" s="30"/>
      <c r="M500" s="30"/>
      <c r="N500" s="30"/>
      <c r="O500" s="30"/>
      <c r="P500" s="30"/>
    </row>
    <row r="501" spans="1:16">
      <c r="A501" s="30"/>
      <c r="B501" s="30"/>
      <c r="C501" s="30"/>
      <c r="D501" s="30"/>
      <c r="E501" s="30"/>
      <c r="F501" s="30"/>
      <c r="G501" s="30"/>
      <c r="H501" s="30"/>
      <c r="I501" s="30"/>
      <c r="J501" s="30"/>
      <c r="K501" s="30"/>
      <c r="L501" s="30"/>
      <c r="M501" s="30"/>
      <c r="N501" s="30"/>
      <c r="O501" s="30"/>
      <c r="P501" s="30"/>
    </row>
    <row r="502" spans="1:16">
      <c r="A502" s="30"/>
      <c r="B502" s="30"/>
      <c r="C502" s="30"/>
      <c r="D502" s="30"/>
      <c r="E502" s="30"/>
      <c r="F502" s="30"/>
      <c r="G502" s="30"/>
      <c r="H502" s="30"/>
      <c r="I502" s="30"/>
      <c r="J502" s="30"/>
      <c r="K502" s="30"/>
      <c r="L502" s="30"/>
      <c r="M502" s="30"/>
      <c r="N502" s="30"/>
      <c r="O502" s="30"/>
      <c r="P502" s="30"/>
    </row>
    <row r="503" spans="1:16">
      <c r="A503" s="30"/>
      <c r="B503" s="30"/>
      <c r="C503" s="30"/>
      <c r="D503" s="30"/>
      <c r="E503" s="30"/>
      <c r="F503" s="30"/>
      <c r="G503" s="30"/>
      <c r="H503" s="30"/>
      <c r="I503" s="30"/>
      <c r="J503" s="30"/>
      <c r="K503" s="30"/>
      <c r="L503" s="30"/>
      <c r="M503" s="30"/>
      <c r="N503" s="30"/>
      <c r="O503" s="30"/>
      <c r="P503" s="30"/>
    </row>
    <row r="504" spans="1:16">
      <c r="A504" s="30"/>
      <c r="B504" s="30"/>
      <c r="C504" s="30"/>
      <c r="D504" s="30"/>
      <c r="E504" s="30"/>
      <c r="F504" s="30"/>
      <c r="G504" s="30"/>
      <c r="H504" s="30"/>
      <c r="I504" s="30"/>
      <c r="J504" s="30"/>
      <c r="K504" s="30"/>
      <c r="L504" s="30"/>
      <c r="M504" s="30"/>
      <c r="N504" s="30"/>
      <c r="O504" s="30"/>
      <c r="P504" s="30"/>
    </row>
    <row r="505" spans="1:16">
      <c r="A505" s="30"/>
      <c r="B505" s="30"/>
      <c r="C505" s="30"/>
      <c r="D505" s="30"/>
      <c r="E505" s="30"/>
      <c r="F505" s="30"/>
      <c r="G505" s="30"/>
      <c r="H505" s="30"/>
      <c r="I505" s="30"/>
      <c r="J505" s="30"/>
      <c r="K505" s="30"/>
      <c r="L505" s="30"/>
      <c r="M505" s="30"/>
      <c r="N505" s="30"/>
      <c r="O505" s="30"/>
      <c r="P505" s="30"/>
    </row>
    <row r="506" spans="1:16">
      <c r="A506" s="30"/>
      <c r="B506" s="30"/>
      <c r="C506" s="30"/>
      <c r="D506" s="30"/>
      <c r="E506" s="30"/>
      <c r="F506" s="30"/>
      <c r="G506" s="30"/>
      <c r="H506" s="30"/>
      <c r="I506" s="30"/>
      <c r="J506" s="30"/>
      <c r="K506" s="30"/>
      <c r="L506" s="30"/>
      <c r="M506" s="30"/>
      <c r="N506" s="30"/>
      <c r="O506" s="30"/>
      <c r="P506" s="30"/>
    </row>
    <row r="507" spans="1:16">
      <c r="A507" s="30"/>
      <c r="B507" s="30"/>
      <c r="C507" s="30"/>
      <c r="D507" s="30"/>
      <c r="E507" s="30"/>
      <c r="F507" s="30"/>
      <c r="G507" s="30"/>
      <c r="H507" s="30"/>
      <c r="I507" s="30"/>
      <c r="J507" s="30"/>
      <c r="K507" s="30"/>
      <c r="L507" s="30"/>
      <c r="M507" s="30"/>
      <c r="N507" s="30"/>
      <c r="O507" s="30"/>
      <c r="P507" s="30"/>
    </row>
    <row r="508" spans="1:16">
      <c r="A508" s="30"/>
      <c r="B508" s="30"/>
      <c r="C508" s="30"/>
      <c r="D508" s="30"/>
      <c r="E508" s="30"/>
      <c r="F508" s="30"/>
      <c r="G508" s="30"/>
      <c r="H508" s="30"/>
      <c r="I508" s="30"/>
      <c r="J508" s="30"/>
      <c r="K508" s="30"/>
      <c r="L508" s="30"/>
      <c r="M508" s="30"/>
      <c r="N508" s="30"/>
      <c r="O508" s="30"/>
      <c r="P508" s="30"/>
    </row>
    <row r="509" spans="1:16">
      <c r="A509" s="30"/>
      <c r="B509" s="30"/>
      <c r="C509" s="30"/>
      <c r="D509" s="30"/>
      <c r="E509" s="30"/>
      <c r="F509" s="30"/>
      <c r="G509" s="30"/>
      <c r="H509" s="30"/>
      <c r="I509" s="30"/>
      <c r="J509" s="30"/>
      <c r="K509" s="30"/>
      <c r="L509" s="30"/>
      <c r="M509" s="30"/>
      <c r="N509" s="30"/>
      <c r="O509" s="30"/>
      <c r="P509" s="30"/>
    </row>
    <row r="510" spans="1:16">
      <c r="A510" s="30"/>
      <c r="B510" s="30"/>
      <c r="C510" s="30"/>
      <c r="D510" s="30"/>
      <c r="E510" s="30"/>
      <c r="F510" s="30"/>
      <c r="G510" s="30"/>
      <c r="H510" s="30"/>
      <c r="I510" s="30"/>
      <c r="J510" s="30"/>
      <c r="K510" s="30"/>
      <c r="L510" s="30"/>
      <c r="M510" s="30"/>
      <c r="N510" s="30"/>
      <c r="O510" s="30"/>
      <c r="P510" s="30"/>
    </row>
    <row r="511" spans="1:16">
      <c r="A511" s="30"/>
      <c r="B511" s="30"/>
      <c r="C511" s="30"/>
      <c r="D511" s="30"/>
      <c r="E511" s="30"/>
      <c r="F511" s="30"/>
      <c r="G511" s="30"/>
      <c r="H511" s="30"/>
      <c r="I511" s="30"/>
      <c r="J511" s="30"/>
      <c r="K511" s="30"/>
      <c r="L511" s="30"/>
      <c r="M511" s="30"/>
      <c r="N511" s="30"/>
      <c r="O511" s="30"/>
      <c r="P511" s="30"/>
    </row>
    <row r="512" spans="1:16">
      <c r="A512" s="30"/>
      <c r="B512" s="30"/>
      <c r="C512" s="30"/>
      <c r="D512" s="30"/>
      <c r="E512" s="30"/>
      <c r="F512" s="30"/>
      <c r="G512" s="30"/>
      <c r="H512" s="30"/>
      <c r="I512" s="30"/>
      <c r="J512" s="30"/>
      <c r="K512" s="30"/>
      <c r="L512" s="30"/>
      <c r="M512" s="30"/>
      <c r="N512" s="30"/>
      <c r="O512" s="30"/>
      <c r="P512" s="30"/>
    </row>
    <row r="513" spans="1:16">
      <c r="A513" s="30"/>
      <c r="B513" s="30"/>
      <c r="C513" s="30"/>
      <c r="D513" s="30"/>
      <c r="E513" s="30"/>
      <c r="F513" s="30"/>
      <c r="G513" s="30"/>
      <c r="H513" s="30"/>
      <c r="I513" s="30"/>
      <c r="J513" s="30"/>
      <c r="K513" s="30"/>
      <c r="L513" s="30"/>
      <c r="M513" s="30"/>
      <c r="N513" s="30"/>
      <c r="O513" s="30"/>
      <c r="P513" s="30"/>
    </row>
    <row r="514" spans="1:16">
      <c r="A514" s="30"/>
      <c r="B514" s="30"/>
      <c r="C514" s="30"/>
      <c r="D514" s="30"/>
      <c r="E514" s="30"/>
      <c r="F514" s="30"/>
      <c r="G514" s="30"/>
      <c r="H514" s="30"/>
      <c r="I514" s="30"/>
      <c r="J514" s="30"/>
      <c r="K514" s="30"/>
      <c r="L514" s="30"/>
      <c r="M514" s="30"/>
      <c r="N514" s="30"/>
      <c r="O514" s="30"/>
      <c r="P514" s="30"/>
    </row>
    <row r="515" spans="1:16">
      <c r="A515" s="30"/>
      <c r="B515" s="30"/>
      <c r="C515" s="30"/>
      <c r="D515" s="30"/>
      <c r="E515" s="30"/>
      <c r="F515" s="30"/>
      <c r="G515" s="30"/>
      <c r="H515" s="30"/>
      <c r="I515" s="30"/>
      <c r="J515" s="30"/>
      <c r="K515" s="30"/>
      <c r="L515" s="30"/>
      <c r="M515" s="30"/>
      <c r="N515" s="30"/>
      <c r="O515" s="30"/>
      <c r="P515" s="30"/>
    </row>
    <row r="516" spans="1:16">
      <c r="A516" s="30"/>
      <c r="B516" s="30"/>
      <c r="C516" s="30"/>
      <c r="D516" s="30"/>
      <c r="E516" s="30"/>
      <c r="F516" s="30"/>
      <c r="G516" s="30"/>
      <c r="H516" s="30"/>
      <c r="I516" s="30"/>
      <c r="J516" s="30"/>
      <c r="K516" s="30"/>
      <c r="L516" s="30"/>
      <c r="M516" s="30"/>
      <c r="N516" s="30"/>
      <c r="O516" s="30"/>
      <c r="P516" s="30"/>
    </row>
    <row r="517" spans="1:16">
      <c r="A517" s="30"/>
      <c r="B517" s="30"/>
      <c r="C517" s="30"/>
      <c r="D517" s="30"/>
      <c r="E517" s="30"/>
      <c r="F517" s="30"/>
      <c r="G517" s="30"/>
      <c r="H517" s="30"/>
      <c r="I517" s="30"/>
      <c r="J517" s="30"/>
      <c r="K517" s="30"/>
      <c r="L517" s="30"/>
      <c r="M517" s="30"/>
      <c r="N517" s="30"/>
      <c r="O517" s="30"/>
      <c r="P517" s="30"/>
    </row>
    <row r="518" spans="1:16">
      <c r="A518" s="30"/>
      <c r="B518" s="30"/>
      <c r="C518" s="30"/>
      <c r="D518" s="30"/>
      <c r="E518" s="30"/>
      <c r="F518" s="30"/>
      <c r="G518" s="30"/>
      <c r="H518" s="30"/>
      <c r="I518" s="30"/>
      <c r="J518" s="30"/>
      <c r="K518" s="30"/>
      <c r="L518" s="30"/>
      <c r="M518" s="30"/>
      <c r="N518" s="30"/>
      <c r="O518" s="30"/>
      <c r="P518" s="30"/>
    </row>
    <row r="519" spans="1:16">
      <c r="A519" s="30"/>
      <c r="B519" s="30"/>
      <c r="C519" s="30"/>
      <c r="D519" s="30"/>
      <c r="E519" s="30"/>
      <c r="F519" s="30"/>
      <c r="G519" s="30"/>
      <c r="H519" s="30"/>
      <c r="I519" s="30"/>
      <c r="J519" s="30"/>
      <c r="K519" s="30"/>
      <c r="L519" s="30"/>
      <c r="M519" s="30"/>
      <c r="N519" s="30"/>
      <c r="O519" s="30"/>
      <c r="P519" s="30"/>
    </row>
    <row r="520" spans="1:16">
      <c r="A520" s="30"/>
      <c r="B520" s="30"/>
      <c r="C520" s="30"/>
      <c r="D520" s="30"/>
      <c r="E520" s="30"/>
      <c r="F520" s="30"/>
      <c r="G520" s="30"/>
      <c r="H520" s="30"/>
      <c r="I520" s="30"/>
      <c r="J520" s="30"/>
      <c r="K520" s="30"/>
      <c r="L520" s="30"/>
      <c r="M520" s="30"/>
      <c r="N520" s="30"/>
      <c r="O520" s="30"/>
      <c r="P520" s="30"/>
    </row>
    <row r="521" spans="1:16">
      <c r="A521" s="30"/>
      <c r="B521" s="30"/>
      <c r="C521" s="30"/>
      <c r="D521" s="30"/>
      <c r="E521" s="30"/>
      <c r="F521" s="30"/>
      <c r="G521" s="30"/>
      <c r="H521" s="30"/>
      <c r="I521" s="30"/>
      <c r="J521" s="30"/>
      <c r="K521" s="30"/>
      <c r="L521" s="30"/>
      <c r="M521" s="30"/>
      <c r="N521" s="30"/>
      <c r="O521" s="30"/>
      <c r="P521" s="30"/>
    </row>
    <row r="522" spans="1:16">
      <c r="A522" s="30"/>
      <c r="B522" s="30"/>
      <c r="C522" s="30"/>
      <c r="D522" s="30"/>
      <c r="E522" s="30"/>
      <c r="F522" s="30"/>
      <c r="G522" s="30"/>
      <c r="H522" s="30"/>
      <c r="I522" s="30"/>
      <c r="J522" s="30"/>
      <c r="K522" s="30"/>
      <c r="L522" s="30"/>
      <c r="M522" s="30"/>
      <c r="N522" s="30"/>
      <c r="O522" s="30"/>
      <c r="P522" s="30"/>
    </row>
    <row r="523" spans="1:16">
      <c r="A523" s="30"/>
      <c r="B523" s="30"/>
      <c r="C523" s="30"/>
      <c r="D523" s="30"/>
      <c r="E523" s="30"/>
      <c r="F523" s="30"/>
      <c r="G523" s="30"/>
      <c r="H523" s="30"/>
      <c r="I523" s="30"/>
      <c r="J523" s="30"/>
      <c r="K523" s="30"/>
      <c r="L523" s="30"/>
      <c r="M523" s="30"/>
      <c r="N523" s="30"/>
      <c r="O523" s="30"/>
      <c r="P523" s="30"/>
    </row>
    <row r="524" spans="1:16">
      <c r="A524" s="30"/>
      <c r="B524" s="30"/>
      <c r="C524" s="30"/>
      <c r="D524" s="30"/>
      <c r="E524" s="30"/>
      <c r="F524" s="30"/>
      <c r="G524" s="30"/>
      <c r="H524" s="30"/>
      <c r="I524" s="30"/>
      <c r="J524" s="30"/>
      <c r="K524" s="30"/>
      <c r="L524" s="30"/>
      <c r="M524" s="30"/>
      <c r="N524" s="30"/>
      <c r="O524" s="30"/>
      <c r="P524" s="30"/>
    </row>
    <row r="525" spans="1:16">
      <c r="A525" s="30"/>
      <c r="B525" s="30"/>
      <c r="C525" s="30"/>
      <c r="D525" s="30"/>
      <c r="E525" s="30"/>
      <c r="F525" s="30"/>
      <c r="G525" s="30"/>
      <c r="H525" s="30"/>
      <c r="I525" s="30"/>
      <c r="J525" s="30"/>
      <c r="K525" s="30"/>
      <c r="L525" s="30"/>
      <c r="M525" s="30"/>
      <c r="N525" s="30"/>
      <c r="O525" s="30"/>
      <c r="P525" s="30"/>
    </row>
    <row r="526" spans="1:16">
      <c r="A526" s="30"/>
      <c r="B526" s="30"/>
      <c r="C526" s="30"/>
      <c r="D526" s="30"/>
      <c r="E526" s="30"/>
      <c r="F526" s="30"/>
      <c r="G526" s="30"/>
      <c r="H526" s="30"/>
      <c r="I526" s="30"/>
      <c r="J526" s="30"/>
      <c r="K526" s="30"/>
      <c r="L526" s="30"/>
      <c r="M526" s="30"/>
      <c r="N526" s="30"/>
      <c r="O526" s="30"/>
      <c r="P526" s="30"/>
    </row>
    <row r="527" spans="1:16">
      <c r="A527" s="30"/>
      <c r="B527" s="30"/>
      <c r="C527" s="30"/>
      <c r="D527" s="30"/>
      <c r="E527" s="30"/>
      <c r="F527" s="30"/>
      <c r="G527" s="30"/>
      <c r="H527" s="30"/>
      <c r="I527" s="30"/>
      <c r="J527" s="30"/>
      <c r="K527" s="30"/>
      <c r="L527" s="30"/>
      <c r="M527" s="30"/>
      <c r="N527" s="30"/>
      <c r="O527" s="30"/>
      <c r="P527" s="30"/>
    </row>
    <row r="528" spans="1:16">
      <c r="A528" s="30"/>
      <c r="B528" s="30"/>
      <c r="C528" s="30"/>
      <c r="D528" s="30"/>
      <c r="E528" s="30"/>
      <c r="F528" s="30"/>
      <c r="G528" s="30"/>
      <c r="H528" s="30"/>
      <c r="I528" s="30"/>
      <c r="J528" s="30"/>
      <c r="K528" s="30"/>
      <c r="L528" s="30"/>
      <c r="M528" s="30"/>
      <c r="N528" s="30"/>
      <c r="O528" s="30"/>
      <c r="P528" s="30"/>
    </row>
    <row r="529" spans="1:16">
      <c r="A529" s="30"/>
      <c r="B529" s="30"/>
      <c r="C529" s="30"/>
      <c r="D529" s="30"/>
      <c r="E529" s="30"/>
      <c r="F529" s="30"/>
      <c r="G529" s="30"/>
      <c r="H529" s="30"/>
      <c r="I529" s="30"/>
      <c r="J529" s="30"/>
      <c r="K529" s="30"/>
      <c r="L529" s="30"/>
      <c r="M529" s="30"/>
      <c r="N529" s="30"/>
      <c r="O529" s="30"/>
      <c r="P529" s="30"/>
    </row>
    <row r="530" spans="1:16">
      <c r="A530" s="30"/>
      <c r="B530" s="30"/>
      <c r="C530" s="30"/>
      <c r="D530" s="30"/>
      <c r="E530" s="30"/>
      <c r="F530" s="30"/>
      <c r="G530" s="30"/>
      <c r="H530" s="30"/>
      <c r="I530" s="30"/>
      <c r="J530" s="30"/>
      <c r="K530" s="30"/>
      <c r="L530" s="30"/>
      <c r="M530" s="30"/>
      <c r="N530" s="30"/>
      <c r="O530" s="30"/>
      <c r="P530" s="30"/>
    </row>
    <row r="531" spans="1:16">
      <c r="A531" s="30"/>
      <c r="B531" s="30"/>
      <c r="C531" s="30"/>
      <c r="D531" s="30"/>
      <c r="E531" s="30"/>
      <c r="F531" s="30"/>
      <c r="G531" s="30"/>
      <c r="H531" s="30"/>
      <c r="I531" s="30"/>
      <c r="J531" s="30"/>
      <c r="K531" s="30"/>
      <c r="L531" s="30"/>
      <c r="M531" s="30"/>
      <c r="N531" s="30"/>
      <c r="O531" s="30"/>
      <c r="P531" s="30"/>
    </row>
    <row r="532" spans="1:16">
      <c r="A532" s="30"/>
      <c r="B532" s="30"/>
      <c r="C532" s="30"/>
      <c r="D532" s="30"/>
      <c r="E532" s="30"/>
      <c r="F532" s="30"/>
      <c r="G532" s="30"/>
      <c r="H532" s="30"/>
      <c r="I532" s="30"/>
      <c r="J532" s="30"/>
      <c r="K532" s="30"/>
      <c r="L532" s="30"/>
      <c r="M532" s="30"/>
      <c r="N532" s="30"/>
      <c r="O532" s="30"/>
      <c r="P532" s="30"/>
    </row>
    <row r="533" spans="1:16">
      <c r="A533" s="30"/>
      <c r="B533" s="30"/>
      <c r="C533" s="30"/>
      <c r="D533" s="30"/>
      <c r="E533" s="30"/>
      <c r="F533" s="30"/>
      <c r="G533" s="30"/>
      <c r="H533" s="30"/>
      <c r="I533" s="30"/>
      <c r="J533" s="30"/>
      <c r="K533" s="30"/>
      <c r="L533" s="30"/>
      <c r="M533" s="30"/>
      <c r="N533" s="30"/>
      <c r="O533" s="30"/>
      <c r="P533" s="30"/>
    </row>
    <row r="534" spans="1:16">
      <c r="A534" s="30"/>
      <c r="B534" s="30"/>
      <c r="C534" s="30"/>
      <c r="D534" s="30"/>
      <c r="E534" s="30"/>
      <c r="F534" s="30"/>
      <c r="G534" s="30"/>
      <c r="H534" s="30"/>
      <c r="I534" s="30"/>
      <c r="J534" s="30"/>
      <c r="K534" s="30"/>
      <c r="L534" s="30"/>
      <c r="M534" s="30"/>
      <c r="N534" s="30"/>
      <c r="O534" s="30"/>
      <c r="P534" s="30"/>
    </row>
    <row r="535" spans="1:16">
      <c r="A535" s="30"/>
      <c r="B535" s="30"/>
      <c r="C535" s="30"/>
      <c r="D535" s="30"/>
      <c r="E535" s="30"/>
      <c r="F535" s="30"/>
      <c r="G535" s="30"/>
      <c r="H535" s="30"/>
      <c r="I535" s="30"/>
      <c r="J535" s="30"/>
      <c r="K535" s="30"/>
      <c r="L535" s="30"/>
      <c r="M535" s="30"/>
      <c r="N535" s="30"/>
      <c r="O535" s="30"/>
      <c r="P535" s="30"/>
    </row>
    <row r="536" spans="1:16">
      <c r="A536" s="30"/>
      <c r="B536" s="30"/>
      <c r="C536" s="30"/>
      <c r="D536" s="30"/>
      <c r="E536" s="30"/>
      <c r="F536" s="30"/>
      <c r="G536" s="30"/>
      <c r="H536" s="30"/>
      <c r="I536" s="30"/>
      <c r="J536" s="30"/>
      <c r="K536" s="30"/>
      <c r="L536" s="30"/>
      <c r="M536" s="30"/>
      <c r="N536" s="30"/>
      <c r="O536" s="30"/>
      <c r="P536" s="30"/>
    </row>
    <row r="537" spans="1:16">
      <c r="A537" s="30"/>
      <c r="B537" s="30"/>
      <c r="C537" s="30"/>
      <c r="D537" s="30"/>
      <c r="E537" s="30"/>
      <c r="F537" s="30"/>
      <c r="G537" s="30"/>
      <c r="H537" s="30"/>
      <c r="I537" s="30"/>
      <c r="J537" s="30"/>
      <c r="K537" s="30"/>
      <c r="L537" s="30"/>
      <c r="M537" s="30"/>
      <c r="N537" s="30"/>
      <c r="O537" s="30"/>
      <c r="P537" s="30"/>
    </row>
    <row r="538" spans="1:16">
      <c r="A538" s="30"/>
      <c r="B538" s="30"/>
      <c r="C538" s="30"/>
      <c r="D538" s="30"/>
      <c r="E538" s="30"/>
      <c r="F538" s="30"/>
      <c r="G538" s="30"/>
      <c r="H538" s="30"/>
      <c r="I538" s="30"/>
      <c r="J538" s="30"/>
      <c r="K538" s="30"/>
      <c r="L538" s="30"/>
      <c r="M538" s="30"/>
      <c r="N538" s="30"/>
      <c r="O538" s="30"/>
      <c r="P538" s="30"/>
    </row>
    <row r="539" spans="1:16">
      <c r="A539" s="30"/>
      <c r="B539" s="30"/>
      <c r="C539" s="30"/>
      <c r="D539" s="30"/>
      <c r="E539" s="30"/>
      <c r="F539" s="30"/>
      <c r="G539" s="30"/>
      <c r="H539" s="30"/>
      <c r="I539" s="30"/>
      <c r="J539" s="30"/>
      <c r="K539" s="30"/>
      <c r="L539" s="30"/>
      <c r="M539" s="30"/>
      <c r="N539" s="30"/>
      <c r="O539" s="30"/>
      <c r="P539" s="30"/>
    </row>
    <row r="540" spans="1:16">
      <c r="A540" s="30"/>
      <c r="B540" s="30"/>
      <c r="C540" s="30"/>
      <c r="D540" s="30"/>
      <c r="E540" s="30"/>
      <c r="F540" s="30"/>
      <c r="G540" s="30"/>
      <c r="H540" s="30"/>
      <c r="I540" s="30"/>
      <c r="J540" s="30"/>
      <c r="K540" s="30"/>
      <c r="L540" s="30"/>
      <c r="M540" s="30"/>
      <c r="N540" s="30"/>
      <c r="O540" s="30"/>
      <c r="P540" s="30"/>
    </row>
    <row r="541" spans="1:16">
      <c r="A541" s="30"/>
      <c r="B541" s="30"/>
      <c r="C541" s="30"/>
      <c r="D541" s="30"/>
      <c r="E541" s="30"/>
      <c r="F541" s="30"/>
      <c r="G541" s="30"/>
      <c r="H541" s="30"/>
      <c r="I541" s="30"/>
      <c r="J541" s="30"/>
      <c r="K541" s="30"/>
      <c r="L541" s="30"/>
      <c r="M541" s="30"/>
      <c r="N541" s="30"/>
      <c r="O541" s="30"/>
      <c r="P541" s="30"/>
    </row>
    <row r="542" spans="1:16">
      <c r="A542" s="30"/>
      <c r="B542" s="30"/>
      <c r="C542" s="30"/>
      <c r="D542" s="30"/>
      <c r="E542" s="30"/>
      <c r="F542" s="30"/>
      <c r="G542" s="30"/>
      <c r="H542" s="30"/>
      <c r="I542" s="30"/>
      <c r="J542" s="30"/>
      <c r="K542" s="30"/>
      <c r="L542" s="30"/>
      <c r="M542" s="30"/>
      <c r="N542" s="30"/>
      <c r="O542" s="30"/>
      <c r="P542" s="30"/>
    </row>
    <row r="543" spans="1:16">
      <c r="A543" s="30"/>
      <c r="B543" s="30"/>
      <c r="C543" s="30"/>
      <c r="D543" s="30"/>
      <c r="E543" s="30"/>
      <c r="F543" s="30"/>
      <c r="G543" s="30"/>
      <c r="H543" s="30"/>
      <c r="I543" s="30"/>
      <c r="J543" s="30"/>
      <c r="K543" s="30"/>
      <c r="L543" s="30"/>
      <c r="M543" s="30"/>
      <c r="N543" s="30"/>
      <c r="O543" s="30"/>
      <c r="P543" s="30"/>
    </row>
    <row r="544" spans="1:16">
      <c r="A544" s="30"/>
      <c r="B544" s="30"/>
      <c r="C544" s="30"/>
      <c r="D544" s="30"/>
      <c r="E544" s="30"/>
      <c r="F544" s="30"/>
      <c r="G544" s="30"/>
      <c r="H544" s="30"/>
      <c r="I544" s="30"/>
      <c r="J544" s="30"/>
      <c r="K544" s="30"/>
      <c r="L544" s="30"/>
      <c r="M544" s="30"/>
      <c r="N544" s="30"/>
      <c r="O544" s="30"/>
      <c r="P544" s="30"/>
    </row>
    <row r="545" spans="1:16">
      <c r="A545" s="30"/>
      <c r="B545" s="30"/>
      <c r="C545" s="30"/>
      <c r="D545" s="30"/>
      <c r="E545" s="30"/>
      <c r="F545" s="30"/>
      <c r="G545" s="30"/>
      <c r="H545" s="30"/>
      <c r="I545" s="30"/>
      <c r="J545" s="30"/>
      <c r="K545" s="30"/>
      <c r="L545" s="30"/>
      <c r="M545" s="30"/>
      <c r="N545" s="30"/>
      <c r="O545" s="30"/>
      <c r="P545" s="30"/>
    </row>
    <row r="546" spans="1:16">
      <c r="A546" s="30"/>
      <c r="B546" s="30"/>
      <c r="C546" s="30"/>
      <c r="D546" s="30"/>
      <c r="E546" s="30"/>
      <c r="F546" s="30"/>
      <c r="G546" s="30"/>
      <c r="H546" s="30"/>
      <c r="I546" s="30"/>
      <c r="J546" s="30"/>
      <c r="K546" s="30"/>
      <c r="L546" s="30"/>
      <c r="M546" s="30"/>
      <c r="N546" s="30"/>
      <c r="O546" s="30"/>
      <c r="P546" s="30"/>
    </row>
    <row r="547" spans="1:16">
      <c r="A547" s="30"/>
      <c r="B547" s="30"/>
      <c r="C547" s="30"/>
      <c r="D547" s="30"/>
      <c r="E547" s="30"/>
      <c r="F547" s="30"/>
      <c r="G547" s="30"/>
      <c r="H547" s="30"/>
      <c r="I547" s="30"/>
      <c r="J547" s="30"/>
      <c r="K547" s="30"/>
      <c r="L547" s="30"/>
      <c r="M547" s="30"/>
      <c r="N547" s="30"/>
      <c r="O547" s="30"/>
      <c r="P547" s="30"/>
    </row>
    <row r="548" spans="1:16">
      <c r="A548" s="30"/>
      <c r="B548" s="30"/>
      <c r="C548" s="30"/>
      <c r="D548" s="30"/>
      <c r="E548" s="30"/>
      <c r="F548" s="30"/>
      <c r="G548" s="30"/>
      <c r="H548" s="30"/>
      <c r="I548" s="30"/>
      <c r="J548" s="30"/>
      <c r="K548" s="30"/>
      <c r="L548" s="30"/>
      <c r="M548" s="30"/>
      <c r="N548" s="30"/>
      <c r="O548" s="30"/>
      <c r="P548" s="30"/>
    </row>
    <row r="549" spans="1:16">
      <c r="A549" s="30"/>
      <c r="B549" s="30"/>
      <c r="C549" s="30"/>
      <c r="D549" s="30"/>
      <c r="E549" s="30"/>
      <c r="F549" s="30"/>
      <c r="G549" s="30"/>
      <c r="H549" s="30"/>
      <c r="I549" s="30"/>
      <c r="J549" s="30"/>
      <c r="K549" s="30"/>
      <c r="L549" s="30"/>
      <c r="M549" s="30"/>
      <c r="N549" s="30"/>
      <c r="O549" s="30"/>
      <c r="P549" s="30"/>
    </row>
    <row r="550" spans="1:16">
      <c r="A550" s="30"/>
      <c r="B550" s="30"/>
      <c r="C550" s="30"/>
      <c r="D550" s="30"/>
      <c r="E550" s="30"/>
      <c r="F550" s="30"/>
      <c r="G550" s="30"/>
      <c r="H550" s="30"/>
      <c r="I550" s="30"/>
      <c r="J550" s="30"/>
      <c r="K550" s="30"/>
      <c r="L550" s="30"/>
      <c r="M550" s="30"/>
      <c r="N550" s="30"/>
      <c r="O550" s="30"/>
      <c r="P550" s="30"/>
    </row>
    <row r="551" spans="1:16">
      <c r="A551" s="30"/>
      <c r="B551" s="30"/>
      <c r="C551" s="30"/>
      <c r="D551" s="30"/>
      <c r="E551" s="30"/>
      <c r="F551" s="30"/>
      <c r="G551" s="30"/>
      <c r="H551" s="30"/>
      <c r="I551" s="30"/>
      <c r="J551" s="30"/>
      <c r="K551" s="30"/>
      <c r="L551" s="30"/>
      <c r="M551" s="30"/>
      <c r="N551" s="30"/>
      <c r="O551" s="30"/>
      <c r="P551" s="30"/>
    </row>
    <row r="552" spans="1:16">
      <c r="A552" s="30"/>
      <c r="B552" s="30"/>
      <c r="C552" s="30"/>
      <c r="D552" s="30"/>
      <c r="E552" s="30"/>
      <c r="F552" s="30"/>
      <c r="G552" s="30"/>
      <c r="H552" s="30"/>
      <c r="I552" s="30"/>
      <c r="J552" s="30"/>
      <c r="K552" s="30"/>
      <c r="L552" s="30"/>
      <c r="M552" s="30"/>
      <c r="N552" s="30"/>
      <c r="O552" s="30"/>
      <c r="P552" s="30"/>
    </row>
    <row r="553" spans="1:16">
      <c r="A553" s="30"/>
      <c r="B553" s="30"/>
      <c r="C553" s="30"/>
      <c r="D553" s="30"/>
      <c r="E553" s="30"/>
      <c r="F553" s="30"/>
      <c r="G553" s="30"/>
      <c r="H553" s="30"/>
      <c r="I553" s="30"/>
      <c r="J553" s="30"/>
      <c r="K553" s="30"/>
      <c r="L553" s="30"/>
      <c r="M553" s="30"/>
      <c r="N553" s="30"/>
      <c r="O553" s="30"/>
      <c r="P553" s="30"/>
    </row>
    <row r="554" spans="1:16">
      <c r="A554" s="30"/>
      <c r="B554" s="30"/>
      <c r="C554" s="30"/>
      <c r="D554" s="30"/>
      <c r="E554" s="30"/>
      <c r="F554" s="30"/>
      <c r="G554" s="30"/>
      <c r="H554" s="30"/>
      <c r="I554" s="30"/>
      <c r="J554" s="30"/>
      <c r="K554" s="30"/>
      <c r="L554" s="30"/>
      <c r="M554" s="30"/>
      <c r="N554" s="30"/>
      <c r="O554" s="30"/>
      <c r="P554" s="30"/>
    </row>
    <row r="555" spans="1:16">
      <c r="A555" s="30"/>
      <c r="B555" s="30"/>
      <c r="C555" s="30"/>
      <c r="D555" s="30"/>
      <c r="E555" s="30"/>
      <c r="F555" s="30"/>
      <c r="G555" s="30"/>
      <c r="H555" s="30"/>
      <c r="I555" s="30"/>
      <c r="J555" s="30"/>
      <c r="K555" s="30"/>
      <c r="L555" s="30"/>
      <c r="M555" s="30"/>
      <c r="N555" s="30"/>
      <c r="O555" s="30"/>
      <c r="P555" s="30"/>
    </row>
    <row r="556" spans="1:16">
      <c r="A556" s="30"/>
      <c r="B556" s="30"/>
      <c r="C556" s="30"/>
      <c r="D556" s="30"/>
      <c r="E556" s="30"/>
      <c r="F556" s="30"/>
      <c r="G556" s="30"/>
      <c r="H556" s="30"/>
      <c r="I556" s="30"/>
      <c r="J556" s="30"/>
      <c r="K556" s="30"/>
      <c r="L556" s="30"/>
      <c r="M556" s="30"/>
      <c r="N556" s="30"/>
      <c r="O556" s="30"/>
      <c r="P556" s="30"/>
    </row>
    <row r="557" spans="1:16">
      <c r="A557" s="30"/>
      <c r="B557" s="30"/>
      <c r="C557" s="30"/>
      <c r="D557" s="30"/>
      <c r="E557" s="30"/>
      <c r="F557" s="30"/>
      <c r="G557" s="30"/>
      <c r="H557" s="30"/>
      <c r="I557" s="30"/>
      <c r="J557" s="30"/>
      <c r="K557" s="30"/>
      <c r="L557" s="30"/>
      <c r="M557" s="30"/>
      <c r="N557" s="30"/>
      <c r="O557" s="30"/>
      <c r="P557" s="30"/>
    </row>
    <row r="558" spans="1:16">
      <c r="A558" s="30"/>
      <c r="B558" s="30"/>
      <c r="C558" s="30"/>
      <c r="D558" s="30"/>
      <c r="E558" s="30"/>
      <c r="F558" s="30"/>
      <c r="G558" s="30"/>
      <c r="H558" s="30"/>
      <c r="I558" s="30"/>
      <c r="J558" s="30"/>
      <c r="K558" s="30"/>
      <c r="L558" s="30"/>
      <c r="M558" s="30"/>
      <c r="N558" s="30"/>
      <c r="O558" s="30"/>
      <c r="P558" s="30"/>
    </row>
    <row r="559" spans="1:16">
      <c r="A559" s="30"/>
      <c r="B559" s="30"/>
      <c r="C559" s="30"/>
      <c r="D559" s="30"/>
      <c r="E559" s="30"/>
      <c r="F559" s="30"/>
      <c r="G559" s="30"/>
      <c r="H559" s="30"/>
      <c r="I559" s="30"/>
      <c r="J559" s="30"/>
      <c r="K559" s="30"/>
      <c r="L559" s="30"/>
      <c r="M559" s="30"/>
      <c r="N559" s="30"/>
      <c r="O559" s="30"/>
      <c r="P559" s="30"/>
    </row>
    <row r="560" spans="1:16">
      <c r="A560" s="30"/>
      <c r="B560" s="30"/>
      <c r="C560" s="30"/>
      <c r="D560" s="30"/>
      <c r="E560" s="30"/>
      <c r="F560" s="30"/>
      <c r="G560" s="30"/>
      <c r="H560" s="30"/>
      <c r="I560" s="30"/>
      <c r="J560" s="30"/>
      <c r="K560" s="30"/>
      <c r="L560" s="30"/>
      <c r="M560" s="30"/>
      <c r="N560" s="30"/>
      <c r="O560" s="30"/>
      <c r="P560" s="30"/>
    </row>
    <row r="561" spans="1:16">
      <c r="A561" s="30"/>
      <c r="B561" s="30"/>
      <c r="C561" s="30"/>
      <c r="D561" s="30"/>
      <c r="E561" s="30"/>
      <c r="F561" s="30"/>
      <c r="G561" s="30"/>
      <c r="H561" s="30"/>
      <c r="I561" s="30"/>
      <c r="J561" s="30"/>
      <c r="K561" s="30"/>
      <c r="L561" s="30"/>
      <c r="M561" s="30"/>
      <c r="N561" s="30"/>
      <c r="O561" s="30"/>
      <c r="P561" s="30"/>
    </row>
    <row r="562" spans="1:16">
      <c r="A562" s="30"/>
      <c r="B562" s="30"/>
      <c r="C562" s="30"/>
      <c r="D562" s="30"/>
      <c r="E562" s="30"/>
      <c r="F562" s="30"/>
      <c r="G562" s="30"/>
      <c r="H562" s="30"/>
      <c r="I562" s="30"/>
      <c r="J562" s="30"/>
      <c r="K562" s="30"/>
      <c r="L562" s="30"/>
      <c r="M562" s="30"/>
      <c r="N562" s="30"/>
      <c r="O562" s="30"/>
      <c r="P562" s="30"/>
    </row>
    <row r="563" spans="1:16">
      <c r="A563" s="30"/>
      <c r="B563" s="30"/>
      <c r="C563" s="30"/>
      <c r="D563" s="30"/>
      <c r="E563" s="30"/>
      <c r="F563" s="30"/>
      <c r="G563" s="30"/>
      <c r="H563" s="30"/>
      <c r="I563" s="30"/>
      <c r="J563" s="30"/>
      <c r="K563" s="30"/>
      <c r="L563" s="30"/>
      <c r="M563" s="30"/>
      <c r="N563" s="30"/>
      <c r="O563" s="30"/>
      <c r="P563" s="30"/>
    </row>
    <row r="564" spans="1:16">
      <c r="A564" s="30"/>
      <c r="B564" s="30"/>
      <c r="C564" s="30"/>
      <c r="D564" s="30"/>
      <c r="E564" s="30"/>
      <c r="F564" s="30"/>
      <c r="G564" s="30"/>
      <c r="H564" s="30"/>
      <c r="I564" s="30"/>
      <c r="J564" s="30"/>
      <c r="K564" s="30"/>
      <c r="L564" s="30"/>
      <c r="M564" s="30"/>
      <c r="N564" s="30"/>
      <c r="O564" s="30"/>
      <c r="P564" s="30"/>
    </row>
    <row r="565" spans="1:16">
      <c r="A565" s="30"/>
      <c r="B565" s="30"/>
      <c r="C565" s="30"/>
      <c r="D565" s="30"/>
      <c r="E565" s="30"/>
      <c r="F565" s="30"/>
      <c r="G565" s="30"/>
      <c r="H565" s="30"/>
      <c r="I565" s="30"/>
      <c r="J565" s="30"/>
      <c r="K565" s="30"/>
      <c r="L565" s="30"/>
      <c r="M565" s="30"/>
      <c r="N565" s="30"/>
      <c r="O565" s="30"/>
      <c r="P565" s="30"/>
    </row>
    <row r="566" spans="1:16">
      <c r="A566" s="30"/>
      <c r="B566" s="30"/>
      <c r="C566" s="30"/>
      <c r="D566" s="30"/>
      <c r="E566" s="30"/>
      <c r="F566" s="30"/>
      <c r="G566" s="30"/>
      <c r="H566" s="30"/>
      <c r="I566" s="30"/>
      <c r="J566" s="30"/>
      <c r="K566" s="30"/>
      <c r="L566" s="30"/>
      <c r="M566" s="30"/>
      <c r="N566" s="30"/>
      <c r="O566" s="30"/>
      <c r="P566" s="30"/>
    </row>
    <row r="567" spans="1:16">
      <c r="A567" s="30"/>
      <c r="B567" s="30"/>
      <c r="C567" s="30"/>
      <c r="D567" s="30"/>
      <c r="E567" s="30"/>
      <c r="F567" s="30"/>
      <c r="G567" s="30"/>
      <c r="H567" s="30"/>
      <c r="I567" s="30"/>
      <c r="J567" s="30"/>
      <c r="K567" s="30"/>
      <c r="L567" s="30"/>
      <c r="M567" s="30"/>
      <c r="N567" s="30"/>
      <c r="O567" s="30"/>
      <c r="P567" s="30"/>
    </row>
    <row r="568" spans="1:16">
      <c r="A568" s="30"/>
      <c r="B568" s="30"/>
      <c r="C568" s="30"/>
      <c r="D568" s="30"/>
      <c r="E568" s="30"/>
      <c r="F568" s="30"/>
      <c r="G568" s="30"/>
      <c r="H568" s="30"/>
      <c r="I568" s="30"/>
      <c r="J568" s="30"/>
      <c r="K568" s="30"/>
      <c r="L568" s="30"/>
      <c r="M568" s="30"/>
      <c r="N568" s="30"/>
      <c r="O568" s="30"/>
      <c r="P568" s="30"/>
    </row>
    <row r="569" spans="1:16">
      <c r="A569" s="30"/>
      <c r="B569" s="30"/>
      <c r="C569" s="30"/>
      <c r="D569" s="30"/>
      <c r="E569" s="30"/>
      <c r="F569" s="30"/>
      <c r="G569" s="30"/>
      <c r="H569" s="30"/>
      <c r="I569" s="30"/>
      <c r="J569" s="30"/>
      <c r="K569" s="30"/>
      <c r="L569" s="30"/>
      <c r="M569" s="30"/>
      <c r="N569" s="30"/>
      <c r="O569" s="30"/>
      <c r="P569" s="30"/>
    </row>
    <row r="570" spans="1:16">
      <c r="A570" s="30"/>
      <c r="B570" s="30"/>
      <c r="C570" s="30"/>
      <c r="D570" s="30"/>
      <c r="E570" s="30"/>
      <c r="F570" s="30"/>
      <c r="G570" s="30"/>
      <c r="H570" s="30"/>
      <c r="I570" s="30"/>
      <c r="J570" s="30"/>
      <c r="K570" s="30"/>
      <c r="L570" s="30"/>
      <c r="M570" s="30"/>
      <c r="N570" s="30"/>
      <c r="O570" s="30"/>
      <c r="P570" s="30"/>
    </row>
    <row r="571" spans="1:16">
      <c r="A571" s="30"/>
      <c r="B571" s="30"/>
      <c r="C571" s="30"/>
      <c r="D571" s="30"/>
      <c r="E571" s="30"/>
      <c r="F571" s="30"/>
      <c r="G571" s="30"/>
      <c r="H571" s="30"/>
      <c r="I571" s="30"/>
      <c r="J571" s="30"/>
      <c r="K571" s="30"/>
      <c r="L571" s="30"/>
      <c r="M571" s="30"/>
      <c r="N571" s="30"/>
      <c r="O571" s="30"/>
      <c r="P571" s="30"/>
    </row>
    <row r="572" spans="1:16">
      <c r="A572" s="30"/>
      <c r="B572" s="30"/>
      <c r="C572" s="30"/>
      <c r="D572" s="30"/>
      <c r="E572" s="30"/>
      <c r="F572" s="30"/>
      <c r="G572" s="30"/>
      <c r="H572" s="30"/>
      <c r="I572" s="30"/>
      <c r="J572" s="30"/>
      <c r="K572" s="30"/>
      <c r="L572" s="30"/>
      <c r="M572" s="30"/>
      <c r="N572" s="30"/>
      <c r="O572" s="30"/>
      <c r="P572" s="30"/>
    </row>
    <row r="573" spans="1:16">
      <c r="A573" s="30"/>
      <c r="B573" s="30"/>
      <c r="C573" s="30"/>
      <c r="D573" s="30"/>
      <c r="E573" s="30"/>
      <c r="F573" s="30"/>
      <c r="G573" s="30"/>
      <c r="H573" s="30"/>
      <c r="I573" s="30"/>
      <c r="J573" s="30"/>
      <c r="K573" s="30"/>
      <c r="L573" s="30"/>
      <c r="M573" s="30"/>
      <c r="N573" s="30"/>
      <c r="O573" s="30"/>
      <c r="P573" s="30"/>
    </row>
    <row r="574" spans="1:16">
      <c r="A574" s="30"/>
      <c r="B574" s="30"/>
      <c r="C574" s="30"/>
      <c r="D574" s="30"/>
      <c r="E574" s="30"/>
      <c r="F574" s="30"/>
      <c r="G574" s="30"/>
      <c r="H574" s="30"/>
      <c r="I574" s="30"/>
      <c r="J574" s="30"/>
      <c r="K574" s="30"/>
      <c r="L574" s="30"/>
      <c r="M574" s="30"/>
      <c r="N574" s="30"/>
      <c r="O574" s="30"/>
      <c r="P574" s="30"/>
    </row>
    <row r="575" spans="1:16">
      <c r="A575" s="30"/>
      <c r="B575" s="30"/>
      <c r="C575" s="30"/>
      <c r="D575" s="30"/>
      <c r="E575" s="30"/>
      <c r="F575" s="30"/>
      <c r="G575" s="30"/>
      <c r="H575" s="30"/>
      <c r="I575" s="30"/>
      <c r="J575" s="30"/>
      <c r="K575" s="30"/>
      <c r="L575" s="30"/>
      <c r="M575" s="30"/>
      <c r="N575" s="30"/>
      <c r="O575" s="30"/>
      <c r="P575" s="30"/>
    </row>
    <row r="576" spans="1:16">
      <c r="A576" s="30"/>
      <c r="B576" s="30"/>
      <c r="C576" s="30"/>
      <c r="D576" s="30"/>
      <c r="E576" s="30"/>
      <c r="F576" s="30"/>
      <c r="G576" s="30"/>
      <c r="H576" s="30"/>
      <c r="I576" s="30"/>
      <c r="J576" s="30"/>
      <c r="K576" s="30"/>
      <c r="L576" s="30"/>
      <c r="M576" s="30"/>
      <c r="N576" s="30"/>
      <c r="O576" s="30"/>
      <c r="P576" s="30"/>
    </row>
    <row r="577" spans="1:16">
      <c r="A577" s="30"/>
      <c r="B577" s="30"/>
      <c r="C577" s="30"/>
      <c r="D577" s="30"/>
      <c r="E577" s="30"/>
      <c r="F577" s="30"/>
      <c r="G577" s="30"/>
      <c r="H577" s="30"/>
      <c r="I577" s="30"/>
      <c r="J577" s="30"/>
      <c r="K577" s="30"/>
      <c r="L577" s="30"/>
      <c r="M577" s="30"/>
      <c r="N577" s="30"/>
      <c r="O577" s="30"/>
      <c r="P577" s="30"/>
    </row>
    <row r="578" spans="1:16">
      <c r="A578" s="30"/>
      <c r="B578" s="30"/>
      <c r="C578" s="30"/>
      <c r="D578" s="30"/>
      <c r="E578" s="30"/>
      <c r="F578" s="30"/>
      <c r="G578" s="30"/>
      <c r="H578" s="30"/>
      <c r="I578" s="30"/>
      <c r="J578" s="30"/>
      <c r="K578" s="30"/>
      <c r="L578" s="30"/>
      <c r="M578" s="30"/>
      <c r="N578" s="30"/>
      <c r="O578" s="30"/>
      <c r="P578" s="30"/>
    </row>
    <row r="579" spans="1:16">
      <c r="A579" s="30"/>
      <c r="B579" s="30"/>
      <c r="C579" s="30"/>
      <c r="D579" s="30"/>
      <c r="E579" s="30"/>
      <c r="F579" s="30"/>
      <c r="G579" s="30"/>
      <c r="H579" s="30"/>
      <c r="I579" s="30"/>
      <c r="J579" s="30"/>
      <c r="K579" s="30"/>
      <c r="L579" s="30"/>
      <c r="M579" s="30"/>
      <c r="N579" s="30"/>
      <c r="O579" s="30"/>
      <c r="P579" s="30"/>
    </row>
    <row r="580" spans="1:16">
      <c r="A580" s="30"/>
      <c r="B580" s="30"/>
      <c r="C580" s="30"/>
      <c r="D580" s="30"/>
      <c r="E580" s="30"/>
      <c r="F580" s="30"/>
      <c r="G580" s="30"/>
      <c r="H580" s="30"/>
      <c r="I580" s="30"/>
      <c r="J580" s="30"/>
      <c r="K580" s="30"/>
      <c r="L580" s="30"/>
      <c r="M580" s="30"/>
      <c r="N580" s="30"/>
      <c r="O580" s="30"/>
      <c r="P580" s="30"/>
    </row>
    <row r="581" spans="1:16">
      <c r="A581" s="30"/>
      <c r="B581" s="30"/>
      <c r="C581" s="30"/>
      <c r="D581" s="30"/>
      <c r="E581" s="30"/>
      <c r="F581" s="30"/>
      <c r="G581" s="30"/>
      <c r="H581" s="30"/>
      <c r="I581" s="30"/>
      <c r="J581" s="30"/>
      <c r="K581" s="30"/>
      <c r="L581" s="30"/>
      <c r="M581" s="30"/>
      <c r="N581" s="30"/>
      <c r="O581" s="30"/>
      <c r="P581" s="30"/>
    </row>
    <row r="582" spans="1:16">
      <c r="A582" s="30"/>
      <c r="B582" s="30"/>
      <c r="C582" s="30"/>
      <c r="D582" s="30"/>
      <c r="E582" s="30"/>
      <c r="F582" s="30"/>
      <c r="G582" s="30"/>
      <c r="H582" s="30"/>
      <c r="I582" s="30"/>
      <c r="J582" s="30"/>
      <c r="K582" s="30"/>
      <c r="L582" s="30"/>
      <c r="M582" s="30"/>
      <c r="N582" s="30"/>
      <c r="O582" s="30"/>
      <c r="P582" s="30"/>
    </row>
    <row r="583" spans="1:16">
      <c r="A583" s="30"/>
      <c r="B583" s="30"/>
      <c r="C583" s="30"/>
      <c r="D583" s="30"/>
      <c r="E583" s="30"/>
      <c r="F583" s="30"/>
      <c r="G583" s="30"/>
      <c r="H583" s="30"/>
      <c r="I583" s="30"/>
      <c r="J583" s="30"/>
      <c r="K583" s="30"/>
      <c r="L583" s="30"/>
      <c r="M583" s="30"/>
      <c r="N583" s="30"/>
      <c r="O583" s="30"/>
      <c r="P583" s="30"/>
    </row>
    <row r="584" spans="1:16">
      <c r="A584" s="30"/>
      <c r="B584" s="30"/>
      <c r="C584" s="30"/>
      <c r="D584" s="30"/>
      <c r="E584" s="30"/>
      <c r="F584" s="30"/>
      <c r="G584" s="30"/>
      <c r="H584" s="30"/>
      <c r="I584" s="30"/>
      <c r="J584" s="30"/>
      <c r="K584" s="30"/>
      <c r="L584" s="30"/>
      <c r="M584" s="30"/>
      <c r="N584" s="30"/>
      <c r="O584" s="30"/>
      <c r="P584" s="30"/>
    </row>
    <row r="585" spans="1:16">
      <c r="A585" s="30"/>
      <c r="B585" s="30"/>
      <c r="C585" s="30"/>
      <c r="D585" s="30"/>
      <c r="E585" s="30"/>
      <c r="F585" s="30"/>
      <c r="G585" s="30"/>
      <c r="H585" s="30"/>
      <c r="I585" s="30"/>
      <c r="J585" s="30"/>
      <c r="K585" s="30"/>
      <c r="L585" s="30"/>
      <c r="M585" s="30"/>
      <c r="N585" s="30"/>
      <c r="O585" s="30"/>
      <c r="P585" s="30"/>
    </row>
    <row r="586" spans="1:16">
      <c r="A586" s="30"/>
      <c r="B586" s="30"/>
      <c r="C586" s="30"/>
      <c r="D586" s="30"/>
      <c r="E586" s="30"/>
      <c r="F586" s="30"/>
      <c r="G586" s="30"/>
      <c r="H586" s="30"/>
      <c r="I586" s="30"/>
      <c r="J586" s="30"/>
      <c r="K586" s="30"/>
      <c r="L586" s="30"/>
      <c r="M586" s="30"/>
      <c r="N586" s="30"/>
      <c r="O586" s="30"/>
      <c r="P586" s="30"/>
    </row>
    <row r="587" spans="1:16">
      <c r="A587" s="30"/>
      <c r="B587" s="30"/>
      <c r="C587" s="30"/>
      <c r="D587" s="30"/>
      <c r="E587" s="30"/>
      <c r="F587" s="30"/>
      <c r="G587" s="30"/>
      <c r="H587" s="30"/>
      <c r="I587" s="30"/>
      <c r="J587" s="30"/>
      <c r="K587" s="30"/>
      <c r="L587" s="30"/>
      <c r="M587" s="30"/>
      <c r="N587" s="30"/>
      <c r="O587" s="30"/>
      <c r="P587" s="30"/>
    </row>
    <row r="588" spans="1:16">
      <c r="A588" s="30"/>
      <c r="B588" s="30"/>
      <c r="C588" s="30"/>
      <c r="D588" s="30"/>
      <c r="E588" s="30"/>
      <c r="F588" s="30"/>
      <c r="G588" s="30"/>
      <c r="H588" s="30"/>
      <c r="I588" s="30"/>
      <c r="J588" s="30"/>
      <c r="K588" s="30"/>
      <c r="L588" s="30"/>
      <c r="M588" s="30"/>
      <c r="N588" s="30"/>
      <c r="O588" s="30"/>
      <c r="P588" s="30"/>
    </row>
    <row r="589" spans="1:16">
      <c r="A589" s="30"/>
      <c r="B589" s="30"/>
      <c r="C589" s="30"/>
      <c r="D589" s="30"/>
      <c r="E589" s="30"/>
      <c r="F589" s="30"/>
      <c r="G589" s="30"/>
      <c r="H589" s="30"/>
      <c r="I589" s="30"/>
      <c r="J589" s="30"/>
      <c r="K589" s="30"/>
      <c r="L589" s="30"/>
      <c r="M589" s="30"/>
      <c r="N589" s="30"/>
      <c r="O589" s="30"/>
      <c r="P589" s="30"/>
    </row>
    <row r="590" spans="1:16">
      <c r="A590" s="30"/>
      <c r="B590" s="30"/>
      <c r="C590" s="30"/>
      <c r="D590" s="30"/>
      <c r="E590" s="30"/>
      <c r="F590" s="30"/>
      <c r="G590" s="30"/>
      <c r="H590" s="30"/>
      <c r="I590" s="30"/>
      <c r="J590" s="30"/>
      <c r="K590" s="30"/>
      <c r="L590" s="30"/>
      <c r="M590" s="30"/>
      <c r="N590" s="30"/>
      <c r="O590" s="30"/>
      <c r="P590" s="30"/>
    </row>
    <row r="591" spans="1:16">
      <c r="A591" s="30"/>
      <c r="B591" s="30"/>
      <c r="C591" s="30"/>
      <c r="D591" s="30"/>
      <c r="E591" s="30"/>
      <c r="F591" s="30"/>
      <c r="G591" s="30"/>
      <c r="H591" s="30"/>
      <c r="I591" s="30"/>
      <c r="J591" s="30"/>
      <c r="K591" s="30"/>
      <c r="L591" s="30"/>
      <c r="M591" s="30"/>
      <c r="N591" s="30"/>
      <c r="O591" s="30"/>
      <c r="P591" s="30"/>
    </row>
    <row r="592" spans="1:16">
      <c r="A592" s="30"/>
      <c r="B592" s="30"/>
      <c r="C592" s="30"/>
      <c r="D592" s="30"/>
      <c r="E592" s="30"/>
      <c r="F592" s="30"/>
      <c r="G592" s="30"/>
      <c r="H592" s="30"/>
      <c r="I592" s="30"/>
      <c r="J592" s="30"/>
      <c r="K592" s="30"/>
      <c r="L592" s="30"/>
      <c r="M592" s="30"/>
      <c r="N592" s="30"/>
      <c r="O592" s="30"/>
      <c r="P592" s="30"/>
    </row>
    <row r="593" spans="1:16">
      <c r="A593" s="30"/>
      <c r="B593" s="30"/>
      <c r="C593" s="30"/>
      <c r="D593" s="30"/>
      <c r="E593" s="30"/>
      <c r="F593" s="30"/>
      <c r="G593" s="30"/>
      <c r="H593" s="30"/>
      <c r="I593" s="30"/>
      <c r="J593" s="30"/>
      <c r="K593" s="30"/>
      <c r="L593" s="30"/>
      <c r="M593" s="30"/>
      <c r="N593" s="30"/>
      <c r="O593" s="30"/>
      <c r="P593" s="30"/>
    </row>
    <row r="594" spans="1:16">
      <c r="A594" s="30"/>
      <c r="B594" s="30"/>
      <c r="C594" s="30"/>
      <c r="D594" s="30"/>
      <c r="E594" s="30"/>
      <c r="F594" s="30"/>
      <c r="G594" s="30"/>
      <c r="H594" s="30"/>
      <c r="I594" s="30"/>
      <c r="J594" s="30"/>
      <c r="K594" s="30"/>
      <c r="L594" s="30"/>
      <c r="M594" s="30"/>
      <c r="N594" s="30"/>
      <c r="O594" s="30"/>
      <c r="P594" s="30"/>
    </row>
    <row r="595" spans="1:16">
      <c r="A595" s="30"/>
      <c r="B595" s="30"/>
      <c r="C595" s="30"/>
      <c r="D595" s="30"/>
      <c r="E595" s="30"/>
      <c r="F595" s="30"/>
      <c r="G595" s="30"/>
      <c r="H595" s="30"/>
      <c r="I595" s="30"/>
      <c r="J595" s="30"/>
      <c r="K595" s="30"/>
      <c r="L595" s="30"/>
      <c r="M595" s="30"/>
      <c r="N595" s="30"/>
      <c r="O595" s="30"/>
      <c r="P595" s="30"/>
    </row>
    <row r="596" spans="1:16">
      <c r="A596" s="30"/>
      <c r="B596" s="30"/>
      <c r="C596" s="30"/>
      <c r="D596" s="30"/>
      <c r="E596" s="30"/>
      <c r="F596" s="30"/>
      <c r="G596" s="30"/>
      <c r="H596" s="30"/>
      <c r="I596" s="30"/>
      <c r="J596" s="30"/>
      <c r="K596" s="30"/>
      <c r="L596" s="30"/>
      <c r="M596" s="30"/>
      <c r="N596" s="30"/>
      <c r="O596" s="30"/>
      <c r="P596" s="30"/>
    </row>
    <row r="597" spans="1:16">
      <c r="A597" s="30"/>
      <c r="B597" s="30"/>
      <c r="C597" s="30"/>
      <c r="D597" s="30"/>
      <c r="E597" s="30"/>
      <c r="F597" s="30"/>
      <c r="G597" s="30"/>
      <c r="H597" s="30"/>
      <c r="I597" s="30"/>
      <c r="J597" s="30"/>
      <c r="K597" s="30"/>
      <c r="L597" s="30"/>
      <c r="M597" s="30"/>
      <c r="N597" s="30"/>
      <c r="O597" s="30"/>
      <c r="P597" s="30"/>
    </row>
    <row r="598" spans="1:16">
      <c r="A598" s="30"/>
      <c r="B598" s="30"/>
      <c r="C598" s="30"/>
      <c r="D598" s="30"/>
      <c r="E598" s="30"/>
      <c r="F598" s="30"/>
      <c r="G598" s="30"/>
      <c r="H598" s="30"/>
      <c r="I598" s="30"/>
      <c r="J598" s="30"/>
      <c r="K598" s="30"/>
      <c r="L598" s="30"/>
      <c r="M598" s="30"/>
      <c r="N598" s="30"/>
      <c r="O598" s="30"/>
      <c r="P598" s="30"/>
    </row>
    <row r="599" spans="1:16">
      <c r="A599" s="30"/>
      <c r="B599" s="30"/>
      <c r="C599" s="30"/>
      <c r="D599" s="30"/>
      <c r="E599" s="30"/>
      <c r="F599" s="30"/>
      <c r="G599" s="30"/>
      <c r="H599" s="30"/>
      <c r="I599" s="30"/>
      <c r="J599" s="30"/>
      <c r="K599" s="30"/>
      <c r="L599" s="30"/>
      <c r="M599" s="30"/>
      <c r="N599" s="30"/>
      <c r="O599" s="30"/>
      <c r="P599" s="30"/>
    </row>
    <row r="600" spans="1:16">
      <c r="A600" s="30"/>
      <c r="B600" s="30"/>
      <c r="C600" s="30"/>
      <c r="D600" s="30"/>
      <c r="E600" s="30"/>
      <c r="F600" s="30"/>
      <c r="G600" s="30"/>
      <c r="H600" s="30"/>
      <c r="I600" s="30"/>
      <c r="J600" s="30"/>
      <c r="K600" s="30"/>
      <c r="L600" s="30"/>
      <c r="M600" s="30"/>
      <c r="N600" s="30"/>
      <c r="O600" s="30"/>
      <c r="P600" s="30"/>
    </row>
    <row r="601" spans="1:16">
      <c r="A601" s="30"/>
      <c r="B601" s="30"/>
      <c r="C601" s="30"/>
      <c r="D601" s="30"/>
      <c r="E601" s="30"/>
      <c r="F601" s="30"/>
      <c r="G601" s="30"/>
      <c r="H601" s="30"/>
      <c r="I601" s="30"/>
      <c r="J601" s="30"/>
      <c r="K601" s="30"/>
      <c r="L601" s="30"/>
      <c r="M601" s="30"/>
      <c r="N601" s="30"/>
      <c r="O601" s="30"/>
      <c r="P601" s="30"/>
    </row>
    <row r="602" spans="1:16">
      <c r="A602" s="30"/>
      <c r="B602" s="30"/>
      <c r="C602" s="30"/>
      <c r="D602" s="30"/>
      <c r="E602" s="30"/>
      <c r="F602" s="30"/>
      <c r="G602" s="30"/>
      <c r="H602" s="30"/>
      <c r="I602" s="30"/>
      <c r="J602" s="30"/>
      <c r="K602" s="30"/>
      <c r="L602" s="30"/>
      <c r="M602" s="30"/>
      <c r="N602" s="30"/>
      <c r="O602" s="30"/>
      <c r="P602" s="30"/>
    </row>
    <row r="603" spans="1:16">
      <c r="A603" s="30"/>
      <c r="B603" s="30"/>
      <c r="C603" s="30"/>
      <c r="D603" s="30"/>
      <c r="E603" s="30"/>
      <c r="F603" s="30"/>
      <c r="G603" s="30"/>
      <c r="H603" s="30"/>
      <c r="I603" s="30"/>
      <c r="J603" s="30"/>
      <c r="K603" s="30"/>
      <c r="L603" s="30"/>
      <c r="M603" s="30"/>
      <c r="N603" s="30"/>
      <c r="O603" s="30"/>
      <c r="P603" s="30"/>
    </row>
    <row r="604" spans="1:16">
      <c r="A604" s="30"/>
      <c r="B604" s="30"/>
      <c r="C604" s="30"/>
      <c r="D604" s="30"/>
      <c r="E604" s="30"/>
      <c r="F604" s="30"/>
      <c r="G604" s="30"/>
      <c r="H604" s="30"/>
      <c r="I604" s="30"/>
      <c r="J604" s="30"/>
      <c r="K604" s="30"/>
      <c r="L604" s="30"/>
      <c r="M604" s="30"/>
      <c r="N604" s="30"/>
      <c r="O604" s="30"/>
      <c r="P604" s="30"/>
    </row>
    <row r="605" spans="1:16">
      <c r="A605" s="30"/>
      <c r="B605" s="30"/>
      <c r="C605" s="30"/>
      <c r="D605" s="30"/>
      <c r="E605" s="30"/>
      <c r="F605" s="30"/>
      <c r="G605" s="30"/>
      <c r="H605" s="30"/>
      <c r="I605" s="30"/>
      <c r="J605" s="30"/>
      <c r="K605" s="30"/>
      <c r="L605" s="30"/>
      <c r="M605" s="30"/>
      <c r="N605" s="30"/>
      <c r="O605" s="30"/>
      <c r="P605" s="30"/>
    </row>
    <row r="606" spans="1:16">
      <c r="A606" s="30"/>
      <c r="B606" s="30"/>
      <c r="C606" s="30"/>
      <c r="D606" s="30"/>
      <c r="E606" s="30"/>
      <c r="F606" s="30"/>
      <c r="G606" s="30"/>
      <c r="H606" s="30"/>
      <c r="I606" s="30"/>
      <c r="J606" s="30"/>
      <c r="K606" s="30"/>
      <c r="L606" s="30"/>
      <c r="M606" s="30"/>
      <c r="N606" s="30"/>
      <c r="O606" s="30"/>
      <c r="P606" s="30"/>
    </row>
    <row r="607" spans="1:16">
      <c r="A607" s="30"/>
      <c r="B607" s="30"/>
      <c r="C607" s="30"/>
      <c r="D607" s="30"/>
      <c r="E607" s="30"/>
      <c r="F607" s="30"/>
      <c r="G607" s="30"/>
      <c r="H607" s="30"/>
      <c r="I607" s="30"/>
      <c r="J607" s="30"/>
      <c r="K607" s="30"/>
      <c r="L607" s="30"/>
      <c r="M607" s="30"/>
      <c r="N607" s="30"/>
      <c r="O607" s="30"/>
      <c r="P607" s="30"/>
    </row>
    <row r="608" spans="1:16">
      <c r="A608" s="30"/>
      <c r="B608" s="30"/>
      <c r="C608" s="30"/>
      <c r="D608" s="30"/>
      <c r="E608" s="30"/>
      <c r="F608" s="30"/>
      <c r="G608" s="30"/>
      <c r="H608" s="30"/>
      <c r="I608" s="30"/>
      <c r="J608" s="30"/>
      <c r="K608" s="30"/>
      <c r="L608" s="30"/>
      <c r="M608" s="30"/>
      <c r="N608" s="30"/>
      <c r="O608" s="30"/>
      <c r="P608" s="30"/>
    </row>
    <row r="609" spans="1:16">
      <c r="A609" s="30"/>
      <c r="B609" s="30"/>
      <c r="C609" s="30"/>
      <c r="D609" s="30"/>
      <c r="E609" s="30"/>
      <c r="F609" s="30"/>
      <c r="G609" s="30"/>
      <c r="H609" s="30"/>
      <c r="I609" s="30"/>
      <c r="J609" s="30"/>
      <c r="K609" s="30"/>
      <c r="L609" s="30"/>
      <c r="M609" s="30"/>
      <c r="N609" s="30"/>
      <c r="O609" s="30"/>
      <c r="P609" s="30"/>
    </row>
    <row r="610" spans="1:16">
      <c r="A610" s="30"/>
      <c r="B610" s="30"/>
      <c r="C610" s="30"/>
      <c r="D610" s="30"/>
      <c r="E610" s="30"/>
      <c r="F610" s="30"/>
      <c r="G610" s="30"/>
      <c r="H610" s="30"/>
      <c r="I610" s="30"/>
      <c r="J610" s="30"/>
      <c r="K610" s="30"/>
      <c r="L610" s="30"/>
      <c r="M610" s="30"/>
      <c r="N610" s="30"/>
      <c r="O610" s="30"/>
      <c r="P610" s="30"/>
    </row>
    <row r="611" spans="1:16">
      <c r="A611" s="30"/>
      <c r="B611" s="30"/>
      <c r="C611" s="30"/>
      <c r="D611" s="30"/>
      <c r="E611" s="30"/>
      <c r="F611" s="30"/>
      <c r="G611" s="30"/>
      <c r="H611" s="30"/>
      <c r="I611" s="30"/>
      <c r="J611" s="30"/>
      <c r="K611" s="30"/>
      <c r="L611" s="30"/>
      <c r="M611" s="30"/>
      <c r="N611" s="30"/>
      <c r="O611" s="30"/>
      <c r="P611" s="30"/>
    </row>
    <row r="612" spans="1:16">
      <c r="A612" s="30"/>
      <c r="B612" s="30"/>
      <c r="C612" s="30"/>
      <c r="D612" s="30"/>
      <c r="E612" s="30"/>
      <c r="F612" s="30"/>
      <c r="G612" s="30"/>
      <c r="H612" s="30"/>
      <c r="I612" s="30"/>
      <c r="J612" s="30"/>
      <c r="K612" s="30"/>
      <c r="L612" s="30"/>
      <c r="M612" s="30"/>
      <c r="N612" s="30"/>
      <c r="O612" s="30"/>
      <c r="P612" s="30"/>
    </row>
    <row r="613" spans="1:16">
      <c r="A613" s="30"/>
      <c r="B613" s="30"/>
      <c r="C613" s="30"/>
      <c r="D613" s="30"/>
      <c r="E613" s="30"/>
      <c r="F613" s="30"/>
      <c r="G613" s="30"/>
      <c r="H613" s="30"/>
      <c r="I613" s="30"/>
      <c r="J613" s="30"/>
      <c r="K613" s="30"/>
      <c r="L613" s="30"/>
      <c r="M613" s="30"/>
      <c r="N613" s="30"/>
      <c r="O613" s="30"/>
      <c r="P613" s="30"/>
    </row>
    <row r="614" spans="1:16">
      <c r="A614" s="30"/>
      <c r="B614" s="30"/>
      <c r="C614" s="30"/>
      <c r="D614" s="30"/>
      <c r="E614" s="30"/>
      <c r="F614" s="30"/>
      <c r="G614" s="30"/>
      <c r="H614" s="30"/>
      <c r="I614" s="30"/>
      <c r="J614" s="30"/>
      <c r="K614" s="30"/>
      <c r="L614" s="30"/>
      <c r="M614" s="30"/>
      <c r="N614" s="30"/>
      <c r="O614" s="30"/>
      <c r="P614" s="30"/>
    </row>
    <row r="615" spans="1:16">
      <c r="A615" s="30"/>
      <c r="B615" s="30"/>
      <c r="C615" s="30"/>
      <c r="D615" s="30"/>
      <c r="E615" s="30"/>
      <c r="F615" s="30"/>
      <c r="G615" s="30"/>
      <c r="H615" s="30"/>
      <c r="I615" s="30"/>
      <c r="J615" s="30"/>
      <c r="K615" s="30"/>
      <c r="L615" s="30"/>
      <c r="M615" s="30"/>
      <c r="N615" s="30"/>
      <c r="O615" s="30"/>
      <c r="P615" s="30"/>
    </row>
    <row r="616" spans="1:16">
      <c r="A616" s="30"/>
      <c r="B616" s="30"/>
      <c r="C616" s="30"/>
      <c r="D616" s="30"/>
      <c r="E616" s="30"/>
      <c r="F616" s="30"/>
      <c r="G616" s="30"/>
      <c r="H616" s="30"/>
      <c r="I616" s="30"/>
      <c r="J616" s="30"/>
      <c r="K616" s="30"/>
      <c r="L616" s="30"/>
      <c r="M616" s="30"/>
      <c r="N616" s="30"/>
      <c r="O616" s="30"/>
      <c r="P616" s="30"/>
    </row>
    <row r="617" spans="1:16">
      <c r="A617" s="30"/>
      <c r="B617" s="30"/>
      <c r="C617" s="30"/>
      <c r="D617" s="30"/>
      <c r="E617" s="30"/>
      <c r="F617" s="30"/>
      <c r="G617" s="30"/>
      <c r="H617" s="30"/>
      <c r="I617" s="30"/>
      <c r="J617" s="30"/>
      <c r="K617" s="30"/>
      <c r="L617" s="30"/>
      <c r="M617" s="30"/>
      <c r="N617" s="30"/>
      <c r="O617" s="30"/>
      <c r="P617" s="30"/>
    </row>
    <row r="618" spans="1:16">
      <c r="A618" s="30"/>
      <c r="B618" s="30"/>
      <c r="C618" s="30"/>
      <c r="D618" s="30"/>
      <c r="E618" s="30"/>
      <c r="F618" s="30"/>
      <c r="G618" s="30"/>
      <c r="H618" s="30"/>
      <c r="I618" s="30"/>
      <c r="J618" s="30"/>
      <c r="K618" s="30"/>
      <c r="L618" s="30"/>
      <c r="M618" s="30"/>
      <c r="N618" s="30"/>
      <c r="O618" s="30"/>
      <c r="P618" s="30"/>
    </row>
    <row r="619" spans="1:16">
      <c r="A619" s="30"/>
      <c r="B619" s="30"/>
      <c r="C619" s="30"/>
      <c r="D619" s="30"/>
      <c r="E619" s="30"/>
      <c r="F619" s="30"/>
      <c r="G619" s="30"/>
      <c r="H619" s="30"/>
      <c r="I619" s="30"/>
      <c r="J619" s="30"/>
      <c r="K619" s="30"/>
      <c r="L619" s="30"/>
      <c r="M619" s="30"/>
      <c r="N619" s="30"/>
      <c r="O619" s="30"/>
      <c r="P619" s="30"/>
    </row>
    <row r="620" spans="1:16">
      <c r="A620" s="30"/>
      <c r="B620" s="30"/>
      <c r="C620" s="30"/>
      <c r="D620" s="30"/>
      <c r="E620" s="30"/>
      <c r="F620" s="30"/>
      <c r="G620" s="30"/>
      <c r="H620" s="30"/>
      <c r="I620" s="30"/>
      <c r="J620" s="30"/>
      <c r="K620" s="30"/>
      <c r="L620" s="30"/>
      <c r="M620" s="30"/>
      <c r="N620" s="30"/>
      <c r="O620" s="30"/>
      <c r="P620" s="30"/>
    </row>
    <row r="621" spans="1:16">
      <c r="A621" s="30"/>
      <c r="B621" s="30"/>
      <c r="C621" s="30"/>
      <c r="D621" s="30"/>
      <c r="E621" s="30"/>
      <c r="F621" s="30"/>
      <c r="G621" s="30"/>
      <c r="H621" s="30"/>
      <c r="I621" s="30"/>
      <c r="J621" s="30"/>
      <c r="K621" s="30"/>
      <c r="L621" s="30"/>
      <c r="M621" s="30"/>
      <c r="N621" s="30"/>
      <c r="O621" s="30"/>
      <c r="P621" s="30"/>
    </row>
    <row r="622" spans="1:16">
      <c r="A622" s="30"/>
      <c r="B622" s="30"/>
      <c r="C622" s="30"/>
      <c r="D622" s="30"/>
      <c r="E622" s="30"/>
      <c r="F622" s="30"/>
      <c r="G622" s="30"/>
      <c r="H622" s="30"/>
      <c r="I622" s="30"/>
      <c r="J622" s="30"/>
      <c r="K622" s="30"/>
      <c r="L622" s="30"/>
      <c r="M622" s="30"/>
      <c r="N622" s="30"/>
      <c r="O622" s="30"/>
      <c r="P622" s="30"/>
    </row>
    <row r="623" spans="1:16">
      <c r="A623" s="30"/>
      <c r="B623" s="30"/>
      <c r="C623" s="30"/>
      <c r="D623" s="30"/>
      <c r="E623" s="30"/>
      <c r="F623" s="30"/>
      <c r="G623" s="30"/>
      <c r="H623" s="30"/>
      <c r="I623" s="30"/>
      <c r="J623" s="30"/>
      <c r="K623" s="30"/>
      <c r="L623" s="30"/>
      <c r="M623" s="30"/>
      <c r="N623" s="30"/>
      <c r="O623" s="30"/>
      <c r="P623" s="30"/>
    </row>
    <row r="624" spans="1:16">
      <c r="A624" s="30"/>
      <c r="B624" s="30"/>
      <c r="C624" s="30"/>
      <c r="D624" s="30"/>
      <c r="E624" s="30"/>
      <c r="F624" s="30"/>
      <c r="G624" s="30"/>
      <c r="H624" s="30"/>
      <c r="I624" s="30"/>
      <c r="J624" s="30"/>
      <c r="K624" s="30"/>
      <c r="L624" s="30"/>
      <c r="M624" s="30"/>
      <c r="N624" s="30"/>
      <c r="O624" s="30"/>
      <c r="P624" s="30"/>
    </row>
    <row r="625" spans="1:16">
      <c r="A625" s="30"/>
      <c r="B625" s="30"/>
      <c r="C625" s="30"/>
      <c r="D625" s="30"/>
      <c r="E625" s="30"/>
      <c r="F625" s="30"/>
      <c r="G625" s="30"/>
      <c r="H625" s="30"/>
      <c r="I625" s="30"/>
      <c r="J625" s="30"/>
      <c r="K625" s="30"/>
      <c r="L625" s="30"/>
      <c r="M625" s="30"/>
      <c r="N625" s="30"/>
      <c r="O625" s="30"/>
      <c r="P625" s="30"/>
    </row>
    <row r="626" spans="1:16">
      <c r="A626" s="30"/>
      <c r="B626" s="30"/>
      <c r="C626" s="30"/>
      <c r="D626" s="30"/>
      <c r="E626" s="30"/>
      <c r="F626" s="30"/>
      <c r="G626" s="30"/>
      <c r="H626" s="30"/>
      <c r="I626" s="30"/>
      <c r="J626" s="30"/>
      <c r="K626" s="30"/>
      <c r="L626" s="30"/>
      <c r="M626" s="30"/>
      <c r="N626" s="30"/>
      <c r="O626" s="30"/>
      <c r="P626" s="30"/>
    </row>
    <row r="627" spans="1:16">
      <c r="A627" s="30"/>
      <c r="B627" s="30"/>
      <c r="C627" s="30"/>
      <c r="D627" s="30"/>
      <c r="E627" s="30"/>
      <c r="F627" s="30"/>
      <c r="G627" s="30"/>
      <c r="H627" s="30"/>
      <c r="I627" s="30"/>
      <c r="J627" s="30"/>
      <c r="K627" s="30"/>
      <c r="L627" s="30"/>
      <c r="M627" s="30"/>
      <c r="N627" s="30"/>
      <c r="O627" s="30"/>
      <c r="P627" s="30"/>
    </row>
    <row r="628" spans="1:16">
      <c r="A628" s="30"/>
      <c r="B628" s="30"/>
      <c r="C628" s="30"/>
      <c r="D628" s="30"/>
      <c r="E628" s="30"/>
      <c r="F628" s="30"/>
      <c r="G628" s="30"/>
      <c r="H628" s="30"/>
      <c r="I628" s="30"/>
      <c r="J628" s="30"/>
      <c r="K628" s="30"/>
      <c r="L628" s="30"/>
      <c r="M628" s="30"/>
      <c r="N628" s="30"/>
      <c r="O628" s="30"/>
      <c r="P628" s="30"/>
    </row>
    <row r="629" spans="1:16">
      <c r="A629" s="30"/>
      <c r="B629" s="30"/>
      <c r="C629" s="30"/>
      <c r="D629" s="30"/>
      <c r="E629" s="30"/>
      <c r="F629" s="30"/>
      <c r="G629" s="30"/>
      <c r="H629" s="30"/>
      <c r="I629" s="30"/>
      <c r="J629" s="30"/>
      <c r="K629" s="30"/>
      <c r="L629" s="30"/>
      <c r="M629" s="30"/>
      <c r="N629" s="30"/>
      <c r="O629" s="30"/>
      <c r="P629" s="30"/>
    </row>
    <row r="630" spans="1:16">
      <c r="A630" s="30"/>
      <c r="B630" s="30"/>
      <c r="C630" s="30"/>
      <c r="D630" s="30"/>
      <c r="E630" s="30"/>
      <c r="F630" s="30"/>
      <c r="G630" s="30"/>
      <c r="H630" s="30"/>
      <c r="I630" s="30"/>
      <c r="J630" s="30"/>
      <c r="K630" s="30"/>
      <c r="L630" s="30"/>
      <c r="M630" s="30"/>
      <c r="N630" s="30"/>
      <c r="O630" s="30"/>
      <c r="P630" s="30"/>
    </row>
    <row r="631" spans="1:16">
      <c r="A631" s="30"/>
      <c r="B631" s="30"/>
      <c r="C631" s="30"/>
      <c r="D631" s="30"/>
      <c r="E631" s="30"/>
      <c r="F631" s="30"/>
      <c r="G631" s="30"/>
      <c r="H631" s="30"/>
      <c r="I631" s="30"/>
      <c r="J631" s="30"/>
      <c r="K631" s="30"/>
      <c r="L631" s="30"/>
      <c r="M631" s="30"/>
      <c r="N631" s="30"/>
      <c r="O631" s="30"/>
      <c r="P631" s="30"/>
    </row>
    <row r="632" spans="1:16">
      <c r="A632" s="30"/>
      <c r="B632" s="30"/>
      <c r="C632" s="30"/>
      <c r="D632" s="30"/>
      <c r="E632" s="30"/>
      <c r="F632" s="30"/>
      <c r="G632" s="30"/>
      <c r="H632" s="30"/>
      <c r="I632" s="30"/>
      <c r="J632" s="30"/>
      <c r="K632" s="30"/>
      <c r="L632" s="30"/>
      <c r="M632" s="30"/>
      <c r="N632" s="30"/>
      <c r="O632" s="30"/>
      <c r="P632" s="30"/>
    </row>
    <row r="633" spans="1:16">
      <c r="A633" s="30"/>
      <c r="B633" s="30"/>
      <c r="C633" s="30"/>
      <c r="D633" s="30"/>
      <c r="E633" s="30"/>
      <c r="F633" s="30"/>
      <c r="G633" s="30"/>
      <c r="H633" s="30"/>
      <c r="I633" s="30"/>
      <c r="J633" s="30"/>
      <c r="K633" s="30"/>
      <c r="L633" s="30"/>
      <c r="M633" s="30"/>
      <c r="N633" s="30"/>
      <c r="O633" s="30"/>
      <c r="P633" s="30"/>
    </row>
    <row r="634" spans="1:16">
      <c r="A634" s="30"/>
      <c r="B634" s="30"/>
      <c r="C634" s="30"/>
      <c r="D634" s="30"/>
      <c r="E634" s="30"/>
      <c r="F634" s="30"/>
      <c r="G634" s="30"/>
      <c r="H634" s="30"/>
      <c r="I634" s="30"/>
      <c r="J634" s="30"/>
      <c r="K634" s="30"/>
      <c r="L634" s="30"/>
      <c r="M634" s="30"/>
      <c r="N634" s="30"/>
      <c r="O634" s="30"/>
      <c r="P634" s="30"/>
    </row>
    <row r="635" spans="1:16">
      <c r="A635" s="30"/>
      <c r="B635" s="30"/>
      <c r="C635" s="30"/>
      <c r="D635" s="30"/>
      <c r="E635" s="30"/>
      <c r="F635" s="30"/>
      <c r="G635" s="30"/>
      <c r="H635" s="30"/>
      <c r="I635" s="30"/>
      <c r="J635" s="30"/>
      <c r="K635" s="30"/>
      <c r="L635" s="30"/>
      <c r="M635" s="30"/>
      <c r="N635" s="30"/>
      <c r="O635" s="30"/>
      <c r="P635" s="30"/>
    </row>
    <row r="636" spans="1:16">
      <c r="A636" s="30"/>
      <c r="B636" s="30"/>
      <c r="C636" s="30"/>
      <c r="D636" s="30"/>
      <c r="E636" s="30"/>
      <c r="F636" s="30"/>
      <c r="G636" s="30"/>
      <c r="H636" s="30"/>
      <c r="I636" s="30"/>
      <c r="J636" s="30"/>
      <c r="K636" s="30"/>
      <c r="L636" s="30"/>
      <c r="M636" s="30"/>
      <c r="N636" s="30"/>
      <c r="O636" s="30"/>
      <c r="P636" s="30"/>
    </row>
    <row r="637" spans="1:16">
      <c r="A637" s="30"/>
      <c r="B637" s="30"/>
      <c r="C637" s="30"/>
      <c r="D637" s="30"/>
      <c r="E637" s="30"/>
      <c r="F637" s="30"/>
      <c r="G637" s="30"/>
      <c r="H637" s="30"/>
      <c r="I637" s="30"/>
      <c r="J637" s="30"/>
      <c r="K637" s="30"/>
      <c r="L637" s="30"/>
      <c r="M637" s="30"/>
      <c r="N637" s="30"/>
      <c r="O637" s="30"/>
      <c r="P637" s="30"/>
    </row>
    <row r="638" spans="1:16">
      <c r="A638" s="30"/>
      <c r="B638" s="30"/>
      <c r="C638" s="30"/>
      <c r="D638" s="30"/>
      <c r="E638" s="30"/>
      <c r="F638" s="30"/>
      <c r="G638" s="30"/>
      <c r="H638" s="30"/>
      <c r="I638" s="30"/>
      <c r="J638" s="30"/>
      <c r="K638" s="30"/>
      <c r="L638" s="30"/>
      <c r="M638" s="30"/>
      <c r="N638" s="30"/>
      <c r="O638" s="30"/>
      <c r="P638" s="30"/>
    </row>
    <row r="639" spans="1:16">
      <c r="A639" s="30"/>
      <c r="B639" s="30"/>
      <c r="C639" s="30"/>
      <c r="D639" s="30"/>
      <c r="E639" s="30"/>
      <c r="F639" s="30"/>
      <c r="G639" s="30"/>
      <c r="H639" s="30"/>
      <c r="I639" s="30"/>
      <c r="J639" s="30"/>
      <c r="K639" s="30"/>
      <c r="L639" s="30"/>
      <c r="M639" s="30"/>
      <c r="N639" s="30"/>
      <c r="O639" s="30"/>
      <c r="P639" s="30"/>
    </row>
    <row r="640" spans="1:16">
      <c r="A640" s="30"/>
      <c r="B640" s="30"/>
      <c r="C640" s="30"/>
      <c r="D640" s="30"/>
      <c r="E640" s="30"/>
      <c r="F640" s="30"/>
      <c r="G640" s="30"/>
      <c r="H640" s="30"/>
      <c r="I640" s="30"/>
      <c r="J640" s="30"/>
      <c r="K640" s="30"/>
      <c r="L640" s="30"/>
      <c r="M640" s="30"/>
      <c r="N640" s="30"/>
      <c r="O640" s="30"/>
      <c r="P640" s="30"/>
    </row>
    <row r="641" spans="1:16">
      <c r="A641" s="30"/>
      <c r="B641" s="30"/>
      <c r="C641" s="30"/>
      <c r="D641" s="30"/>
      <c r="E641" s="30"/>
      <c r="F641" s="30"/>
      <c r="G641" s="30"/>
      <c r="H641" s="30"/>
      <c r="I641" s="30"/>
      <c r="J641" s="30"/>
      <c r="K641" s="30"/>
      <c r="L641" s="30"/>
      <c r="M641" s="30"/>
      <c r="N641" s="30"/>
      <c r="O641" s="30"/>
      <c r="P641" s="30"/>
    </row>
    <row r="642" spans="1:16">
      <c r="A642" s="30"/>
      <c r="B642" s="30"/>
      <c r="C642" s="30"/>
      <c r="D642" s="30"/>
      <c r="E642" s="30"/>
      <c r="F642" s="30"/>
      <c r="G642" s="30"/>
      <c r="H642" s="30"/>
      <c r="I642" s="30"/>
      <c r="J642" s="30"/>
      <c r="K642" s="30"/>
      <c r="L642" s="30"/>
      <c r="M642" s="30"/>
      <c r="N642" s="30"/>
      <c r="O642" s="30"/>
      <c r="P642" s="30"/>
    </row>
    <row r="643" spans="1:16">
      <c r="A643" s="30"/>
      <c r="B643" s="30"/>
      <c r="C643" s="30"/>
      <c r="D643" s="30"/>
      <c r="E643" s="30"/>
      <c r="F643" s="30"/>
      <c r="G643" s="30"/>
      <c r="H643" s="30"/>
      <c r="I643" s="30"/>
      <c r="J643" s="30"/>
      <c r="K643" s="30"/>
      <c r="L643" s="30"/>
      <c r="M643" s="30"/>
      <c r="N643" s="30"/>
      <c r="O643" s="30"/>
      <c r="P643" s="30"/>
    </row>
    <row r="644" spans="1:16">
      <c r="A644" s="30"/>
      <c r="B644" s="30"/>
      <c r="C644" s="30"/>
      <c r="D644" s="30"/>
      <c r="E644" s="30"/>
      <c r="F644" s="30"/>
      <c r="G644" s="30"/>
      <c r="H644" s="30"/>
      <c r="I644" s="30"/>
      <c r="J644" s="30"/>
      <c r="K644" s="30"/>
      <c r="L644" s="30"/>
      <c r="M644" s="30"/>
      <c r="N644" s="30"/>
      <c r="O644" s="30"/>
      <c r="P644" s="30"/>
    </row>
    <row r="645" spans="1:16">
      <c r="A645" s="30"/>
      <c r="B645" s="30"/>
      <c r="C645" s="30"/>
      <c r="D645" s="30"/>
      <c r="E645" s="30"/>
      <c r="F645" s="30"/>
      <c r="G645" s="30"/>
      <c r="H645" s="30"/>
      <c r="I645" s="30"/>
      <c r="J645" s="30"/>
      <c r="K645" s="30"/>
      <c r="L645" s="30"/>
      <c r="M645" s="30"/>
      <c r="N645" s="30"/>
      <c r="O645" s="30"/>
      <c r="P645" s="30"/>
    </row>
    <row r="646" spans="1:16">
      <c r="A646" s="30"/>
      <c r="B646" s="30"/>
      <c r="C646" s="30"/>
      <c r="D646" s="30"/>
      <c r="E646" s="30"/>
      <c r="F646" s="30"/>
      <c r="G646" s="30"/>
      <c r="H646" s="30"/>
      <c r="I646" s="30"/>
      <c r="J646" s="30"/>
      <c r="K646" s="30"/>
      <c r="L646" s="30"/>
      <c r="M646" s="30"/>
      <c r="N646" s="30"/>
      <c r="O646" s="30"/>
      <c r="P646" s="30"/>
    </row>
    <row r="647" spans="1:16">
      <c r="A647" s="30"/>
      <c r="B647" s="30"/>
      <c r="C647" s="30"/>
      <c r="D647" s="30"/>
      <c r="E647" s="30"/>
      <c r="F647" s="30"/>
      <c r="G647" s="30"/>
      <c r="H647" s="30"/>
      <c r="I647" s="30"/>
      <c r="J647" s="30"/>
      <c r="K647" s="30"/>
      <c r="L647" s="30"/>
      <c r="M647" s="30"/>
      <c r="N647" s="30"/>
      <c r="O647" s="30"/>
      <c r="P647" s="30"/>
    </row>
    <row r="648" spans="1:16">
      <c r="A648" s="30"/>
      <c r="B648" s="30"/>
      <c r="C648" s="30"/>
      <c r="D648" s="30"/>
      <c r="E648" s="30"/>
      <c r="F648" s="30"/>
      <c r="G648" s="30"/>
      <c r="H648" s="30"/>
      <c r="I648" s="30"/>
      <c r="J648" s="30"/>
      <c r="K648" s="30"/>
      <c r="L648" s="30"/>
      <c r="M648" s="30"/>
      <c r="N648" s="30"/>
      <c r="O648" s="30"/>
      <c r="P648" s="30"/>
    </row>
    <row r="649" spans="1:16">
      <c r="A649" s="30"/>
      <c r="B649" s="30"/>
      <c r="C649" s="30"/>
      <c r="D649" s="30"/>
      <c r="E649" s="30"/>
      <c r="F649" s="30"/>
      <c r="G649" s="30"/>
      <c r="H649" s="30"/>
      <c r="I649" s="30"/>
      <c r="J649" s="30"/>
      <c r="K649" s="30"/>
      <c r="L649" s="30"/>
      <c r="M649" s="30"/>
      <c r="N649" s="30"/>
      <c r="O649" s="30"/>
      <c r="P649" s="30"/>
    </row>
    <row r="650" spans="1:16">
      <c r="A650" s="30"/>
      <c r="B650" s="30"/>
      <c r="C650" s="30"/>
      <c r="D650" s="30"/>
      <c r="E650" s="30"/>
      <c r="F650" s="30"/>
      <c r="G650" s="30"/>
      <c r="H650" s="30"/>
      <c r="I650" s="30"/>
      <c r="J650" s="30"/>
      <c r="K650" s="30"/>
      <c r="L650" s="30"/>
      <c r="M650" s="30"/>
      <c r="N650" s="30"/>
      <c r="O650" s="30"/>
      <c r="P650" s="30"/>
    </row>
    <row r="651" spans="1:16">
      <c r="A651" s="30"/>
      <c r="B651" s="30"/>
      <c r="C651" s="30"/>
      <c r="D651" s="30"/>
      <c r="E651" s="30"/>
      <c r="F651" s="30"/>
      <c r="G651" s="30"/>
      <c r="H651" s="30"/>
      <c r="I651" s="30"/>
      <c r="J651" s="30"/>
      <c r="K651" s="30"/>
      <c r="L651" s="30"/>
      <c r="M651" s="30"/>
      <c r="N651" s="30"/>
      <c r="O651" s="30"/>
      <c r="P651" s="30"/>
    </row>
    <row r="652" spans="1:16">
      <c r="A652" s="30"/>
      <c r="B652" s="30"/>
      <c r="C652" s="30"/>
      <c r="D652" s="30"/>
      <c r="E652" s="30"/>
      <c r="F652" s="30"/>
      <c r="G652" s="30"/>
      <c r="H652" s="30"/>
      <c r="I652" s="30"/>
      <c r="J652" s="30"/>
      <c r="K652" s="30"/>
      <c r="L652" s="30"/>
      <c r="M652" s="30"/>
      <c r="N652" s="30"/>
      <c r="O652" s="30"/>
      <c r="P652" s="30"/>
    </row>
    <row r="653" spans="1:16">
      <c r="A653" s="30"/>
      <c r="B653" s="30"/>
      <c r="C653" s="30"/>
      <c r="D653" s="30"/>
      <c r="E653" s="30"/>
      <c r="F653" s="30"/>
      <c r="G653" s="30"/>
      <c r="H653" s="30"/>
      <c r="I653" s="30"/>
      <c r="J653" s="30"/>
      <c r="K653" s="30"/>
      <c r="L653" s="30"/>
      <c r="M653" s="30"/>
      <c r="N653" s="30"/>
      <c r="O653" s="30"/>
      <c r="P653" s="30"/>
    </row>
    <row r="654" spans="1:16">
      <c r="A654" s="30"/>
      <c r="B654" s="30"/>
      <c r="C654" s="30"/>
      <c r="D654" s="30"/>
      <c r="E654" s="30"/>
      <c r="F654" s="30"/>
      <c r="G654" s="30"/>
      <c r="H654" s="30"/>
      <c r="I654" s="30"/>
      <c r="J654" s="30"/>
      <c r="K654" s="30"/>
      <c r="L654" s="30"/>
      <c r="M654" s="30"/>
      <c r="N654" s="30"/>
      <c r="O654" s="30"/>
      <c r="P654" s="30"/>
    </row>
    <row r="655" spans="1:16">
      <c r="A655" s="30"/>
      <c r="B655" s="30"/>
      <c r="C655" s="30"/>
      <c r="D655" s="30"/>
      <c r="E655" s="30"/>
      <c r="F655" s="30"/>
      <c r="G655" s="30"/>
      <c r="H655" s="30"/>
      <c r="I655" s="30"/>
      <c r="J655" s="30"/>
      <c r="K655" s="30"/>
      <c r="L655" s="30"/>
      <c r="M655" s="30"/>
      <c r="N655" s="30"/>
      <c r="O655" s="30"/>
      <c r="P655" s="30"/>
    </row>
    <row r="656" spans="1:16">
      <c r="A656" s="30"/>
      <c r="B656" s="30"/>
      <c r="C656" s="30"/>
      <c r="D656" s="30"/>
      <c r="E656" s="30"/>
      <c r="F656" s="30"/>
      <c r="G656" s="30"/>
      <c r="H656" s="30"/>
      <c r="I656" s="30"/>
      <c r="J656" s="30"/>
      <c r="K656" s="30"/>
      <c r="L656" s="30"/>
      <c r="M656" s="30"/>
      <c r="N656" s="30"/>
      <c r="O656" s="30"/>
      <c r="P656" s="30"/>
    </row>
    <row r="657" spans="1:16">
      <c r="A657" s="30"/>
      <c r="B657" s="30"/>
      <c r="C657" s="30"/>
      <c r="D657" s="30"/>
      <c r="E657" s="30"/>
      <c r="F657" s="30"/>
      <c r="G657" s="30"/>
      <c r="H657" s="30"/>
      <c r="I657" s="30"/>
      <c r="J657" s="30"/>
      <c r="K657" s="30"/>
      <c r="L657" s="30"/>
      <c r="M657" s="30"/>
      <c r="N657" s="30"/>
      <c r="O657" s="30"/>
      <c r="P657" s="30"/>
    </row>
    <row r="658" spans="1:16">
      <c r="A658" s="30"/>
      <c r="B658" s="30"/>
      <c r="C658" s="30"/>
      <c r="D658" s="30"/>
      <c r="E658" s="30"/>
      <c r="F658" s="30"/>
      <c r="G658" s="30"/>
      <c r="H658" s="30"/>
      <c r="I658" s="30"/>
      <c r="J658" s="30"/>
      <c r="K658" s="30"/>
      <c r="L658" s="30"/>
      <c r="M658" s="30"/>
      <c r="N658" s="30"/>
      <c r="O658" s="30"/>
      <c r="P658" s="30"/>
    </row>
    <row r="659" spans="1:16">
      <c r="A659" s="30"/>
      <c r="B659" s="30"/>
      <c r="C659" s="30"/>
      <c r="D659" s="30"/>
      <c r="E659" s="30"/>
      <c r="F659" s="30"/>
      <c r="G659" s="30"/>
      <c r="H659" s="30"/>
      <c r="I659" s="30"/>
      <c r="J659" s="30"/>
      <c r="K659" s="30"/>
      <c r="L659" s="30"/>
      <c r="M659" s="30"/>
      <c r="N659" s="30"/>
      <c r="O659" s="30"/>
      <c r="P659" s="30"/>
    </row>
    <row r="660" spans="1:16">
      <c r="A660" s="30"/>
      <c r="B660" s="30"/>
      <c r="C660" s="30"/>
      <c r="D660" s="30"/>
      <c r="E660" s="30"/>
      <c r="F660" s="30"/>
      <c r="G660" s="30"/>
      <c r="H660" s="30"/>
      <c r="I660" s="30"/>
      <c r="J660" s="30"/>
      <c r="K660" s="30"/>
      <c r="L660" s="30"/>
      <c r="M660" s="30"/>
      <c r="N660" s="30"/>
      <c r="O660" s="30"/>
      <c r="P660" s="30"/>
    </row>
    <row r="661" spans="1:16">
      <c r="A661" s="30"/>
      <c r="B661" s="30"/>
      <c r="C661" s="30"/>
      <c r="D661" s="30"/>
      <c r="E661" s="30"/>
      <c r="F661" s="30"/>
      <c r="G661" s="30"/>
      <c r="H661" s="30"/>
      <c r="I661" s="30"/>
      <c r="J661" s="30"/>
      <c r="K661" s="30"/>
      <c r="L661" s="30"/>
      <c r="M661" s="30"/>
      <c r="N661" s="30"/>
      <c r="O661" s="30"/>
      <c r="P661" s="30"/>
    </row>
    <row r="662" spans="1:16">
      <c r="A662" s="30"/>
      <c r="B662" s="30"/>
      <c r="C662" s="30"/>
      <c r="D662" s="30"/>
      <c r="E662" s="30"/>
      <c r="F662" s="30"/>
      <c r="G662" s="30"/>
      <c r="H662" s="30"/>
      <c r="I662" s="30"/>
      <c r="J662" s="30"/>
      <c r="K662" s="30"/>
      <c r="L662" s="30"/>
      <c r="M662" s="30"/>
      <c r="N662" s="30"/>
      <c r="O662" s="30"/>
      <c r="P662" s="30"/>
    </row>
    <row r="663" spans="1:16">
      <c r="A663" s="30"/>
      <c r="B663" s="30"/>
      <c r="C663" s="30"/>
      <c r="D663" s="30"/>
      <c r="E663" s="30"/>
      <c r="F663" s="30"/>
      <c r="G663" s="30"/>
      <c r="H663" s="30"/>
      <c r="I663" s="30"/>
      <c r="J663" s="30"/>
      <c r="K663" s="30"/>
      <c r="L663" s="30"/>
      <c r="M663" s="30"/>
      <c r="N663" s="30"/>
      <c r="O663" s="30"/>
      <c r="P663" s="30"/>
    </row>
    <row r="664" spans="1:16">
      <c r="A664" s="30"/>
      <c r="B664" s="30"/>
      <c r="C664" s="30"/>
      <c r="D664" s="30"/>
      <c r="E664" s="30"/>
      <c r="F664" s="30"/>
      <c r="G664" s="30"/>
      <c r="H664" s="30"/>
      <c r="I664" s="30"/>
      <c r="J664" s="30"/>
      <c r="K664" s="30"/>
      <c r="L664" s="30"/>
      <c r="M664" s="30"/>
      <c r="N664" s="30"/>
      <c r="O664" s="30"/>
      <c r="P664" s="30"/>
    </row>
    <row r="665" spans="1:16">
      <c r="A665" s="30"/>
      <c r="B665" s="30"/>
      <c r="C665" s="30"/>
      <c r="D665" s="30"/>
      <c r="E665" s="30"/>
      <c r="F665" s="30"/>
      <c r="G665" s="30"/>
      <c r="H665" s="30"/>
      <c r="I665" s="30"/>
      <c r="J665" s="30"/>
      <c r="K665" s="30"/>
      <c r="L665" s="30"/>
      <c r="M665" s="30"/>
      <c r="N665" s="30"/>
      <c r="O665" s="30"/>
      <c r="P665" s="30"/>
    </row>
    <row r="666" spans="1:16">
      <c r="A666" s="30"/>
      <c r="B666" s="30"/>
      <c r="C666" s="30"/>
      <c r="D666" s="30"/>
      <c r="E666" s="30"/>
      <c r="F666" s="30"/>
      <c r="G666" s="30"/>
      <c r="H666" s="30"/>
      <c r="I666" s="30"/>
      <c r="J666" s="30"/>
      <c r="K666" s="30"/>
      <c r="L666" s="30"/>
      <c r="M666" s="30"/>
      <c r="N666" s="30"/>
      <c r="O666" s="30"/>
      <c r="P666" s="30"/>
    </row>
    <row r="667" spans="1:16">
      <c r="A667" s="30"/>
      <c r="B667" s="30"/>
      <c r="C667" s="30"/>
      <c r="D667" s="30"/>
      <c r="E667" s="30"/>
      <c r="F667" s="30"/>
      <c r="G667" s="30"/>
      <c r="H667" s="30"/>
      <c r="I667" s="30"/>
      <c r="J667" s="30"/>
      <c r="K667" s="30"/>
      <c r="L667" s="30"/>
      <c r="M667" s="30"/>
      <c r="N667" s="30"/>
      <c r="O667" s="30"/>
      <c r="P667" s="30"/>
    </row>
    <row r="668" spans="1:16">
      <c r="A668" s="30"/>
      <c r="B668" s="30"/>
      <c r="C668" s="30"/>
      <c r="D668" s="30"/>
      <c r="E668" s="30"/>
      <c r="F668" s="30"/>
      <c r="G668" s="30"/>
      <c r="H668" s="30"/>
      <c r="I668" s="30"/>
      <c r="J668" s="30"/>
      <c r="K668" s="30"/>
      <c r="L668" s="30"/>
      <c r="M668" s="30"/>
      <c r="N668" s="30"/>
      <c r="O668" s="30"/>
      <c r="P668" s="30"/>
    </row>
    <row r="669" spans="1:16">
      <c r="A669" s="30"/>
      <c r="B669" s="30"/>
      <c r="C669" s="30"/>
      <c r="D669" s="30"/>
      <c r="E669" s="30"/>
      <c r="F669" s="30"/>
      <c r="G669" s="30"/>
      <c r="H669" s="30"/>
      <c r="I669" s="30"/>
      <c r="J669" s="30"/>
      <c r="K669" s="30"/>
      <c r="L669" s="30"/>
      <c r="M669" s="30"/>
      <c r="N669" s="30"/>
      <c r="O669" s="30"/>
      <c r="P669" s="30"/>
    </row>
    <row r="670" spans="1:16">
      <c r="A670" s="30"/>
      <c r="B670" s="30"/>
      <c r="C670" s="30"/>
      <c r="D670" s="30"/>
      <c r="E670" s="30"/>
      <c r="F670" s="30"/>
      <c r="G670" s="30"/>
      <c r="H670" s="30"/>
      <c r="I670" s="30"/>
      <c r="J670" s="30"/>
      <c r="K670" s="30"/>
      <c r="L670" s="30"/>
      <c r="M670" s="30"/>
      <c r="N670" s="30"/>
      <c r="O670" s="30"/>
      <c r="P670" s="30"/>
    </row>
    <row r="671" spans="1:16">
      <c r="A671" s="30"/>
      <c r="B671" s="30"/>
      <c r="C671" s="30"/>
      <c r="D671" s="30"/>
      <c r="E671" s="30"/>
      <c r="F671" s="30"/>
      <c r="G671" s="30"/>
      <c r="H671" s="30"/>
      <c r="I671" s="30"/>
      <c r="J671" s="30"/>
      <c r="K671" s="30"/>
      <c r="L671" s="30"/>
      <c r="M671" s="30"/>
      <c r="N671" s="30"/>
      <c r="O671" s="30"/>
      <c r="P671" s="30"/>
    </row>
  </sheetData>
  <mergeCells count="2">
    <mergeCell ref="B18:D18"/>
    <mergeCell ref="B6:G6"/>
  </mergeCells>
  <phoneticPr fontId="6" type="noConversion"/>
  <conditionalFormatting sqref="B20:D20 J36 H25:H33 J39 H36 H39 H41:H43">
    <cfRule type="expression" dxfId="2" priority="1" stopIfTrue="1">
      <formula>$BB$1&lt;&gt;"Dispatchable"</formula>
    </cfRule>
    <cfRule type="expression" dxfId="1" priority="2" stopIfTrue="1">
      <formula>$BB$1="Dispatchable"</formula>
    </cfRule>
  </conditionalFormatting>
  <dataValidations count="1">
    <dataValidation type="list" allowBlank="1" showInputMessage="1" showErrorMessage="1" sqref="H25">
      <formula1>"Yes,No,Not Applicable (N/A)"</formula1>
    </dataValidation>
  </dataValidations>
  <pageMargins left="0.5" right="0.5" top="0.75" bottom="0.25" header="0.5" footer="0.5"/>
  <pageSetup paperSize="1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3:G10"/>
  <sheetViews>
    <sheetView workbookViewId="0">
      <selection activeCell="G4" sqref="G4"/>
    </sheetView>
  </sheetViews>
  <sheetFormatPr defaultRowHeight="12.75"/>
  <cols>
    <col min="2" max="2" width="20.42578125" customWidth="1"/>
    <col min="7" max="7" width="47" bestFit="1" customWidth="1"/>
  </cols>
  <sheetData>
    <row r="3" spans="2:7">
      <c r="B3" t="s">
        <v>152</v>
      </c>
      <c r="C3" t="s">
        <v>159</v>
      </c>
      <c r="G3" t="s">
        <v>314</v>
      </c>
    </row>
    <row r="4" spans="2:7">
      <c r="B4" t="s">
        <v>153</v>
      </c>
      <c r="C4" t="s">
        <v>53</v>
      </c>
    </row>
    <row r="5" spans="2:7">
      <c r="B5" t="s">
        <v>51</v>
      </c>
      <c r="C5" t="s">
        <v>160</v>
      </c>
      <c r="G5" t="s">
        <v>260</v>
      </c>
    </row>
    <row r="6" spans="2:7">
      <c r="B6" t="s">
        <v>154</v>
      </c>
      <c r="C6" t="s">
        <v>161</v>
      </c>
      <c r="G6" t="s">
        <v>315</v>
      </c>
    </row>
    <row r="7" spans="2:7">
      <c r="B7" t="s">
        <v>155</v>
      </c>
      <c r="C7" t="s">
        <v>162</v>
      </c>
      <c r="G7" t="s">
        <v>261</v>
      </c>
    </row>
    <row r="8" spans="2:7">
      <c r="B8" t="s">
        <v>156</v>
      </c>
      <c r="G8" t="s">
        <v>262</v>
      </c>
    </row>
    <row r="9" spans="2:7">
      <c r="B9" t="s">
        <v>157</v>
      </c>
      <c r="G9" t="s">
        <v>263</v>
      </c>
    </row>
    <row r="10" spans="2:7">
      <c r="B10" t="s">
        <v>158</v>
      </c>
      <c r="G10" t="s">
        <v>259</v>
      </c>
    </row>
  </sheetData>
  <phoneticPr fontId="6"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220"/>
  <sheetViews>
    <sheetView showGridLines="0" tabSelected="1" zoomScaleNormal="100" workbookViewId="0">
      <selection activeCell="Q22" sqref="Q22"/>
    </sheetView>
  </sheetViews>
  <sheetFormatPr defaultColWidth="0" defaultRowHeight="12.75" outlineLevelRow="1"/>
  <cols>
    <col min="1" max="1" width="7.28515625" style="372" customWidth="1"/>
    <col min="2" max="3" width="11.28515625" style="213" customWidth="1"/>
    <col min="4" max="4" width="11.85546875" style="213" customWidth="1"/>
    <col min="5" max="5" width="9.42578125" style="213" customWidth="1"/>
    <col min="6" max="8" width="8.7109375" style="213" customWidth="1"/>
    <col min="9" max="10" width="9.42578125" style="213" customWidth="1"/>
    <col min="11" max="11" width="1.7109375" style="213" customWidth="1"/>
    <col min="12" max="12" width="9" style="213" customWidth="1"/>
    <col min="13" max="16" width="4.28515625" style="213" customWidth="1"/>
    <col min="17" max="18" width="9.140625" style="213" customWidth="1"/>
    <col min="19" max="25" width="0" style="213" hidden="1" customWidth="1"/>
    <col min="26" max="31" width="23" style="213" hidden="1" customWidth="1"/>
    <col min="32" max="256" width="0" style="213" hidden="1"/>
    <col min="257" max="257" width="7.28515625" style="213" customWidth="1"/>
    <col min="258" max="259" width="11.28515625" style="213" customWidth="1"/>
    <col min="260" max="260" width="11.85546875" style="213" customWidth="1"/>
    <col min="261" max="261" width="9.42578125" style="213" customWidth="1"/>
    <col min="262" max="264" width="8.7109375" style="213" customWidth="1"/>
    <col min="265" max="266" width="9.42578125" style="213" customWidth="1"/>
    <col min="267" max="267" width="1.7109375" style="213" customWidth="1"/>
    <col min="268" max="268" width="9" style="213" customWidth="1"/>
    <col min="269" max="272" width="4.28515625" style="213" customWidth="1"/>
    <col min="273" max="274" width="9.140625" style="213" customWidth="1"/>
    <col min="275" max="287" width="0" style="213" hidden="1" customWidth="1"/>
    <col min="288" max="512" width="0" style="213" hidden="1"/>
    <col min="513" max="513" width="7.28515625" style="213" customWidth="1"/>
    <col min="514" max="515" width="11.28515625" style="213" customWidth="1"/>
    <col min="516" max="516" width="11.85546875" style="213" customWidth="1"/>
    <col min="517" max="517" width="9.42578125" style="213" customWidth="1"/>
    <col min="518" max="520" width="8.7109375" style="213" customWidth="1"/>
    <col min="521" max="522" width="9.42578125" style="213" customWidth="1"/>
    <col min="523" max="523" width="1.7109375" style="213" customWidth="1"/>
    <col min="524" max="524" width="9" style="213" customWidth="1"/>
    <col min="525" max="528" width="4.28515625" style="213" customWidth="1"/>
    <col min="529" max="530" width="9.140625" style="213" customWidth="1"/>
    <col min="531" max="543" width="0" style="213" hidden="1" customWidth="1"/>
    <col min="544" max="768" width="0" style="213" hidden="1"/>
    <col min="769" max="769" width="7.28515625" style="213" customWidth="1"/>
    <col min="770" max="771" width="11.28515625" style="213" customWidth="1"/>
    <col min="772" max="772" width="11.85546875" style="213" customWidth="1"/>
    <col min="773" max="773" width="9.42578125" style="213" customWidth="1"/>
    <col min="774" max="776" width="8.7109375" style="213" customWidth="1"/>
    <col min="777" max="778" width="9.42578125" style="213" customWidth="1"/>
    <col min="779" max="779" width="1.7109375" style="213" customWidth="1"/>
    <col min="780" max="780" width="9" style="213" customWidth="1"/>
    <col min="781" max="784" width="4.28515625" style="213" customWidth="1"/>
    <col min="785" max="786" width="9.140625" style="213" customWidth="1"/>
    <col min="787" max="799" width="0" style="213" hidden="1" customWidth="1"/>
    <col min="800" max="1024" width="0" style="213" hidden="1"/>
    <col min="1025" max="1025" width="7.28515625" style="213" customWidth="1"/>
    <col min="1026" max="1027" width="11.28515625" style="213" customWidth="1"/>
    <col min="1028" max="1028" width="11.85546875" style="213" customWidth="1"/>
    <col min="1029" max="1029" width="9.42578125" style="213" customWidth="1"/>
    <col min="1030" max="1032" width="8.7109375" style="213" customWidth="1"/>
    <col min="1033" max="1034" width="9.42578125" style="213" customWidth="1"/>
    <col min="1035" max="1035" width="1.7109375" style="213" customWidth="1"/>
    <col min="1036" max="1036" width="9" style="213" customWidth="1"/>
    <col min="1037" max="1040" width="4.28515625" style="213" customWidth="1"/>
    <col min="1041" max="1042" width="9.140625" style="213" customWidth="1"/>
    <col min="1043" max="1055" width="0" style="213" hidden="1" customWidth="1"/>
    <col min="1056" max="1280" width="0" style="213" hidden="1"/>
    <col min="1281" max="1281" width="7.28515625" style="213" customWidth="1"/>
    <col min="1282" max="1283" width="11.28515625" style="213" customWidth="1"/>
    <col min="1284" max="1284" width="11.85546875" style="213" customWidth="1"/>
    <col min="1285" max="1285" width="9.42578125" style="213" customWidth="1"/>
    <col min="1286" max="1288" width="8.7109375" style="213" customWidth="1"/>
    <col min="1289" max="1290" width="9.42578125" style="213" customWidth="1"/>
    <col min="1291" max="1291" width="1.7109375" style="213" customWidth="1"/>
    <col min="1292" max="1292" width="9" style="213" customWidth="1"/>
    <col min="1293" max="1296" width="4.28515625" style="213" customWidth="1"/>
    <col min="1297" max="1298" width="9.140625" style="213" customWidth="1"/>
    <col min="1299" max="1311" width="0" style="213" hidden="1" customWidth="1"/>
    <col min="1312" max="1536" width="0" style="213" hidden="1"/>
    <col min="1537" max="1537" width="7.28515625" style="213" customWidth="1"/>
    <col min="1538" max="1539" width="11.28515625" style="213" customWidth="1"/>
    <col min="1540" max="1540" width="11.85546875" style="213" customWidth="1"/>
    <col min="1541" max="1541" width="9.42578125" style="213" customWidth="1"/>
    <col min="1542" max="1544" width="8.7109375" style="213" customWidth="1"/>
    <col min="1545" max="1546" width="9.42578125" style="213" customWidth="1"/>
    <col min="1547" max="1547" width="1.7109375" style="213" customWidth="1"/>
    <col min="1548" max="1548" width="9" style="213" customWidth="1"/>
    <col min="1549" max="1552" width="4.28515625" style="213" customWidth="1"/>
    <col min="1553" max="1554" width="9.140625" style="213" customWidth="1"/>
    <col min="1555" max="1567" width="0" style="213" hidden="1" customWidth="1"/>
    <col min="1568" max="1792" width="0" style="213" hidden="1"/>
    <col min="1793" max="1793" width="7.28515625" style="213" customWidth="1"/>
    <col min="1794" max="1795" width="11.28515625" style="213" customWidth="1"/>
    <col min="1796" max="1796" width="11.85546875" style="213" customWidth="1"/>
    <col min="1797" max="1797" width="9.42578125" style="213" customWidth="1"/>
    <col min="1798" max="1800" width="8.7109375" style="213" customWidth="1"/>
    <col min="1801" max="1802" width="9.42578125" style="213" customWidth="1"/>
    <col min="1803" max="1803" width="1.7109375" style="213" customWidth="1"/>
    <col min="1804" max="1804" width="9" style="213" customWidth="1"/>
    <col min="1805" max="1808" width="4.28515625" style="213" customWidth="1"/>
    <col min="1809" max="1810" width="9.140625" style="213" customWidth="1"/>
    <col min="1811" max="1823" width="0" style="213" hidden="1" customWidth="1"/>
    <col min="1824" max="2048" width="0" style="213" hidden="1"/>
    <col min="2049" max="2049" width="7.28515625" style="213" customWidth="1"/>
    <col min="2050" max="2051" width="11.28515625" style="213" customWidth="1"/>
    <col min="2052" max="2052" width="11.85546875" style="213" customWidth="1"/>
    <col min="2053" max="2053" width="9.42578125" style="213" customWidth="1"/>
    <col min="2054" max="2056" width="8.7109375" style="213" customWidth="1"/>
    <col min="2057" max="2058" width="9.42578125" style="213" customWidth="1"/>
    <col min="2059" max="2059" width="1.7109375" style="213" customWidth="1"/>
    <col min="2060" max="2060" width="9" style="213" customWidth="1"/>
    <col min="2061" max="2064" width="4.28515625" style="213" customWidth="1"/>
    <col min="2065" max="2066" width="9.140625" style="213" customWidth="1"/>
    <col min="2067" max="2079" width="0" style="213" hidden="1" customWidth="1"/>
    <col min="2080" max="2304" width="0" style="213" hidden="1"/>
    <col min="2305" max="2305" width="7.28515625" style="213" customWidth="1"/>
    <col min="2306" max="2307" width="11.28515625" style="213" customWidth="1"/>
    <col min="2308" max="2308" width="11.85546875" style="213" customWidth="1"/>
    <col min="2309" max="2309" width="9.42578125" style="213" customWidth="1"/>
    <col min="2310" max="2312" width="8.7109375" style="213" customWidth="1"/>
    <col min="2313" max="2314" width="9.42578125" style="213" customWidth="1"/>
    <col min="2315" max="2315" width="1.7109375" style="213" customWidth="1"/>
    <col min="2316" max="2316" width="9" style="213" customWidth="1"/>
    <col min="2317" max="2320" width="4.28515625" style="213" customWidth="1"/>
    <col min="2321" max="2322" width="9.140625" style="213" customWidth="1"/>
    <col min="2323" max="2335" width="0" style="213" hidden="1" customWidth="1"/>
    <col min="2336" max="2560" width="0" style="213" hidden="1"/>
    <col min="2561" max="2561" width="7.28515625" style="213" customWidth="1"/>
    <col min="2562" max="2563" width="11.28515625" style="213" customWidth="1"/>
    <col min="2564" max="2564" width="11.85546875" style="213" customWidth="1"/>
    <col min="2565" max="2565" width="9.42578125" style="213" customWidth="1"/>
    <col min="2566" max="2568" width="8.7109375" style="213" customWidth="1"/>
    <col min="2569" max="2570" width="9.42578125" style="213" customWidth="1"/>
    <col min="2571" max="2571" width="1.7109375" style="213" customWidth="1"/>
    <col min="2572" max="2572" width="9" style="213" customWidth="1"/>
    <col min="2573" max="2576" width="4.28515625" style="213" customWidth="1"/>
    <col min="2577" max="2578" width="9.140625" style="213" customWidth="1"/>
    <col min="2579" max="2591" width="0" style="213" hidden="1" customWidth="1"/>
    <col min="2592" max="2816" width="0" style="213" hidden="1"/>
    <col min="2817" max="2817" width="7.28515625" style="213" customWidth="1"/>
    <col min="2818" max="2819" width="11.28515625" style="213" customWidth="1"/>
    <col min="2820" max="2820" width="11.85546875" style="213" customWidth="1"/>
    <col min="2821" max="2821" width="9.42578125" style="213" customWidth="1"/>
    <col min="2822" max="2824" width="8.7109375" style="213" customWidth="1"/>
    <col min="2825" max="2826" width="9.42578125" style="213" customWidth="1"/>
    <col min="2827" max="2827" width="1.7109375" style="213" customWidth="1"/>
    <col min="2828" max="2828" width="9" style="213" customWidth="1"/>
    <col min="2829" max="2832" width="4.28515625" style="213" customWidth="1"/>
    <col min="2833" max="2834" width="9.140625" style="213" customWidth="1"/>
    <col min="2835" max="2847" width="0" style="213" hidden="1" customWidth="1"/>
    <col min="2848" max="3072" width="0" style="213" hidden="1"/>
    <col min="3073" max="3073" width="7.28515625" style="213" customWidth="1"/>
    <col min="3074" max="3075" width="11.28515625" style="213" customWidth="1"/>
    <col min="3076" max="3076" width="11.85546875" style="213" customWidth="1"/>
    <col min="3077" max="3077" width="9.42578125" style="213" customWidth="1"/>
    <col min="3078" max="3080" width="8.7109375" style="213" customWidth="1"/>
    <col min="3081" max="3082" width="9.42578125" style="213" customWidth="1"/>
    <col min="3083" max="3083" width="1.7109375" style="213" customWidth="1"/>
    <col min="3084" max="3084" width="9" style="213" customWidth="1"/>
    <col min="3085" max="3088" width="4.28515625" style="213" customWidth="1"/>
    <col min="3089" max="3090" width="9.140625" style="213" customWidth="1"/>
    <col min="3091" max="3103" width="0" style="213" hidden="1" customWidth="1"/>
    <col min="3104" max="3328" width="0" style="213" hidden="1"/>
    <col min="3329" max="3329" width="7.28515625" style="213" customWidth="1"/>
    <col min="3330" max="3331" width="11.28515625" style="213" customWidth="1"/>
    <col min="3332" max="3332" width="11.85546875" style="213" customWidth="1"/>
    <col min="3333" max="3333" width="9.42578125" style="213" customWidth="1"/>
    <col min="3334" max="3336" width="8.7109375" style="213" customWidth="1"/>
    <col min="3337" max="3338" width="9.42578125" style="213" customWidth="1"/>
    <col min="3339" max="3339" width="1.7109375" style="213" customWidth="1"/>
    <col min="3340" max="3340" width="9" style="213" customWidth="1"/>
    <col min="3341" max="3344" width="4.28515625" style="213" customWidth="1"/>
    <col min="3345" max="3346" width="9.140625" style="213" customWidth="1"/>
    <col min="3347" max="3359" width="0" style="213" hidden="1" customWidth="1"/>
    <col min="3360" max="3584" width="0" style="213" hidden="1"/>
    <col min="3585" max="3585" width="7.28515625" style="213" customWidth="1"/>
    <col min="3586" max="3587" width="11.28515625" style="213" customWidth="1"/>
    <col min="3588" max="3588" width="11.85546875" style="213" customWidth="1"/>
    <col min="3589" max="3589" width="9.42578125" style="213" customWidth="1"/>
    <col min="3590" max="3592" width="8.7109375" style="213" customWidth="1"/>
    <col min="3593" max="3594" width="9.42578125" style="213" customWidth="1"/>
    <col min="3595" max="3595" width="1.7109375" style="213" customWidth="1"/>
    <col min="3596" max="3596" width="9" style="213" customWidth="1"/>
    <col min="3597" max="3600" width="4.28515625" style="213" customWidth="1"/>
    <col min="3601" max="3602" width="9.140625" style="213" customWidth="1"/>
    <col min="3603" max="3615" width="0" style="213" hidden="1" customWidth="1"/>
    <col min="3616" max="3840" width="0" style="213" hidden="1"/>
    <col min="3841" max="3841" width="7.28515625" style="213" customWidth="1"/>
    <col min="3842" max="3843" width="11.28515625" style="213" customWidth="1"/>
    <col min="3844" max="3844" width="11.85546875" style="213" customWidth="1"/>
    <col min="3845" max="3845" width="9.42578125" style="213" customWidth="1"/>
    <col min="3846" max="3848" width="8.7109375" style="213" customWidth="1"/>
    <col min="3849" max="3850" width="9.42578125" style="213" customWidth="1"/>
    <col min="3851" max="3851" width="1.7109375" style="213" customWidth="1"/>
    <col min="3852" max="3852" width="9" style="213" customWidth="1"/>
    <col min="3853" max="3856" width="4.28515625" style="213" customWidth="1"/>
    <col min="3857" max="3858" width="9.140625" style="213" customWidth="1"/>
    <col min="3859" max="3871" width="0" style="213" hidden="1" customWidth="1"/>
    <col min="3872" max="4096" width="0" style="213" hidden="1"/>
    <col min="4097" max="4097" width="7.28515625" style="213" customWidth="1"/>
    <col min="4098" max="4099" width="11.28515625" style="213" customWidth="1"/>
    <col min="4100" max="4100" width="11.85546875" style="213" customWidth="1"/>
    <col min="4101" max="4101" width="9.42578125" style="213" customWidth="1"/>
    <col min="4102" max="4104" width="8.7109375" style="213" customWidth="1"/>
    <col min="4105" max="4106" width="9.42578125" style="213" customWidth="1"/>
    <col min="4107" max="4107" width="1.7109375" style="213" customWidth="1"/>
    <col min="4108" max="4108" width="9" style="213" customWidth="1"/>
    <col min="4109" max="4112" width="4.28515625" style="213" customWidth="1"/>
    <col min="4113" max="4114" width="9.140625" style="213" customWidth="1"/>
    <col min="4115" max="4127" width="0" style="213" hidden="1" customWidth="1"/>
    <col min="4128" max="4352" width="0" style="213" hidden="1"/>
    <col min="4353" max="4353" width="7.28515625" style="213" customWidth="1"/>
    <col min="4354" max="4355" width="11.28515625" style="213" customWidth="1"/>
    <col min="4356" max="4356" width="11.85546875" style="213" customWidth="1"/>
    <col min="4357" max="4357" width="9.42578125" style="213" customWidth="1"/>
    <col min="4358" max="4360" width="8.7109375" style="213" customWidth="1"/>
    <col min="4361" max="4362" width="9.42578125" style="213" customWidth="1"/>
    <col min="4363" max="4363" width="1.7109375" style="213" customWidth="1"/>
    <col min="4364" max="4364" width="9" style="213" customWidth="1"/>
    <col min="4365" max="4368" width="4.28515625" style="213" customWidth="1"/>
    <col min="4369" max="4370" width="9.140625" style="213" customWidth="1"/>
    <col min="4371" max="4383" width="0" style="213" hidden="1" customWidth="1"/>
    <col min="4384" max="4608" width="0" style="213" hidden="1"/>
    <col min="4609" max="4609" width="7.28515625" style="213" customWidth="1"/>
    <col min="4610" max="4611" width="11.28515625" style="213" customWidth="1"/>
    <col min="4612" max="4612" width="11.85546875" style="213" customWidth="1"/>
    <col min="4613" max="4613" width="9.42578125" style="213" customWidth="1"/>
    <col min="4614" max="4616" width="8.7109375" style="213" customWidth="1"/>
    <col min="4617" max="4618" width="9.42578125" style="213" customWidth="1"/>
    <col min="4619" max="4619" width="1.7109375" style="213" customWidth="1"/>
    <col min="4620" max="4620" width="9" style="213" customWidth="1"/>
    <col min="4621" max="4624" width="4.28515625" style="213" customWidth="1"/>
    <col min="4625" max="4626" width="9.140625" style="213" customWidth="1"/>
    <col min="4627" max="4639" width="0" style="213" hidden="1" customWidth="1"/>
    <col min="4640" max="4864" width="0" style="213" hidden="1"/>
    <col min="4865" max="4865" width="7.28515625" style="213" customWidth="1"/>
    <col min="4866" max="4867" width="11.28515625" style="213" customWidth="1"/>
    <col min="4868" max="4868" width="11.85546875" style="213" customWidth="1"/>
    <col min="4869" max="4869" width="9.42578125" style="213" customWidth="1"/>
    <col min="4870" max="4872" width="8.7109375" style="213" customWidth="1"/>
    <col min="4873" max="4874" width="9.42578125" style="213" customWidth="1"/>
    <col min="4875" max="4875" width="1.7109375" style="213" customWidth="1"/>
    <col min="4876" max="4876" width="9" style="213" customWidth="1"/>
    <col min="4877" max="4880" width="4.28515625" style="213" customWidth="1"/>
    <col min="4881" max="4882" width="9.140625" style="213" customWidth="1"/>
    <col min="4883" max="4895" width="0" style="213" hidden="1" customWidth="1"/>
    <col min="4896" max="5120" width="0" style="213" hidden="1"/>
    <col min="5121" max="5121" width="7.28515625" style="213" customWidth="1"/>
    <col min="5122" max="5123" width="11.28515625" style="213" customWidth="1"/>
    <col min="5124" max="5124" width="11.85546875" style="213" customWidth="1"/>
    <col min="5125" max="5125" width="9.42578125" style="213" customWidth="1"/>
    <col min="5126" max="5128" width="8.7109375" style="213" customWidth="1"/>
    <col min="5129" max="5130" width="9.42578125" style="213" customWidth="1"/>
    <col min="5131" max="5131" width="1.7109375" style="213" customWidth="1"/>
    <col min="5132" max="5132" width="9" style="213" customWidth="1"/>
    <col min="5133" max="5136" width="4.28515625" style="213" customWidth="1"/>
    <col min="5137" max="5138" width="9.140625" style="213" customWidth="1"/>
    <col min="5139" max="5151" width="0" style="213" hidden="1" customWidth="1"/>
    <col min="5152" max="5376" width="0" style="213" hidden="1"/>
    <col min="5377" max="5377" width="7.28515625" style="213" customWidth="1"/>
    <col min="5378" max="5379" width="11.28515625" style="213" customWidth="1"/>
    <col min="5380" max="5380" width="11.85546875" style="213" customWidth="1"/>
    <col min="5381" max="5381" width="9.42578125" style="213" customWidth="1"/>
    <col min="5382" max="5384" width="8.7109375" style="213" customWidth="1"/>
    <col min="5385" max="5386" width="9.42578125" style="213" customWidth="1"/>
    <col min="5387" max="5387" width="1.7109375" style="213" customWidth="1"/>
    <col min="5388" max="5388" width="9" style="213" customWidth="1"/>
    <col min="5389" max="5392" width="4.28515625" style="213" customWidth="1"/>
    <col min="5393" max="5394" width="9.140625" style="213" customWidth="1"/>
    <col min="5395" max="5407" width="0" style="213" hidden="1" customWidth="1"/>
    <col min="5408" max="5632" width="0" style="213" hidden="1"/>
    <col min="5633" max="5633" width="7.28515625" style="213" customWidth="1"/>
    <col min="5634" max="5635" width="11.28515625" style="213" customWidth="1"/>
    <col min="5636" max="5636" width="11.85546875" style="213" customWidth="1"/>
    <col min="5637" max="5637" width="9.42578125" style="213" customWidth="1"/>
    <col min="5638" max="5640" width="8.7109375" style="213" customWidth="1"/>
    <col min="5641" max="5642" width="9.42578125" style="213" customWidth="1"/>
    <col min="5643" max="5643" width="1.7109375" style="213" customWidth="1"/>
    <col min="5644" max="5644" width="9" style="213" customWidth="1"/>
    <col min="5645" max="5648" width="4.28515625" style="213" customWidth="1"/>
    <col min="5649" max="5650" width="9.140625" style="213" customWidth="1"/>
    <col min="5651" max="5663" width="0" style="213" hidden="1" customWidth="1"/>
    <col min="5664" max="5888" width="0" style="213" hidden="1"/>
    <col min="5889" max="5889" width="7.28515625" style="213" customWidth="1"/>
    <col min="5890" max="5891" width="11.28515625" style="213" customWidth="1"/>
    <col min="5892" max="5892" width="11.85546875" style="213" customWidth="1"/>
    <col min="5893" max="5893" width="9.42578125" style="213" customWidth="1"/>
    <col min="5894" max="5896" width="8.7109375" style="213" customWidth="1"/>
    <col min="5897" max="5898" width="9.42578125" style="213" customWidth="1"/>
    <col min="5899" max="5899" width="1.7109375" style="213" customWidth="1"/>
    <col min="5900" max="5900" width="9" style="213" customWidth="1"/>
    <col min="5901" max="5904" width="4.28515625" style="213" customWidth="1"/>
    <col min="5905" max="5906" width="9.140625" style="213" customWidth="1"/>
    <col min="5907" max="5919" width="0" style="213" hidden="1" customWidth="1"/>
    <col min="5920" max="6144" width="0" style="213" hidden="1"/>
    <col min="6145" max="6145" width="7.28515625" style="213" customWidth="1"/>
    <col min="6146" max="6147" width="11.28515625" style="213" customWidth="1"/>
    <col min="6148" max="6148" width="11.85546875" style="213" customWidth="1"/>
    <col min="6149" max="6149" width="9.42578125" style="213" customWidth="1"/>
    <col min="6150" max="6152" width="8.7109375" style="213" customWidth="1"/>
    <col min="6153" max="6154" width="9.42578125" style="213" customWidth="1"/>
    <col min="6155" max="6155" width="1.7109375" style="213" customWidth="1"/>
    <col min="6156" max="6156" width="9" style="213" customWidth="1"/>
    <col min="6157" max="6160" width="4.28515625" style="213" customWidth="1"/>
    <col min="6161" max="6162" width="9.140625" style="213" customWidth="1"/>
    <col min="6163" max="6175" width="0" style="213" hidden="1" customWidth="1"/>
    <col min="6176" max="6400" width="0" style="213" hidden="1"/>
    <col min="6401" max="6401" width="7.28515625" style="213" customWidth="1"/>
    <col min="6402" max="6403" width="11.28515625" style="213" customWidth="1"/>
    <col min="6404" max="6404" width="11.85546875" style="213" customWidth="1"/>
    <col min="6405" max="6405" width="9.42578125" style="213" customWidth="1"/>
    <col min="6406" max="6408" width="8.7109375" style="213" customWidth="1"/>
    <col min="6409" max="6410" width="9.42578125" style="213" customWidth="1"/>
    <col min="6411" max="6411" width="1.7109375" style="213" customWidth="1"/>
    <col min="6412" max="6412" width="9" style="213" customWidth="1"/>
    <col min="6413" max="6416" width="4.28515625" style="213" customWidth="1"/>
    <col min="6417" max="6418" width="9.140625" style="213" customWidth="1"/>
    <col min="6419" max="6431" width="0" style="213" hidden="1" customWidth="1"/>
    <col min="6432" max="6656" width="0" style="213" hidden="1"/>
    <col min="6657" max="6657" width="7.28515625" style="213" customWidth="1"/>
    <col min="6658" max="6659" width="11.28515625" style="213" customWidth="1"/>
    <col min="6660" max="6660" width="11.85546875" style="213" customWidth="1"/>
    <col min="6661" max="6661" width="9.42578125" style="213" customWidth="1"/>
    <col min="6662" max="6664" width="8.7109375" style="213" customWidth="1"/>
    <col min="6665" max="6666" width="9.42578125" style="213" customWidth="1"/>
    <col min="6667" max="6667" width="1.7109375" style="213" customWidth="1"/>
    <col min="6668" max="6668" width="9" style="213" customWidth="1"/>
    <col min="6669" max="6672" width="4.28515625" style="213" customWidth="1"/>
    <col min="6673" max="6674" width="9.140625" style="213" customWidth="1"/>
    <col min="6675" max="6687" width="0" style="213" hidden="1" customWidth="1"/>
    <col min="6688" max="6912" width="0" style="213" hidden="1"/>
    <col min="6913" max="6913" width="7.28515625" style="213" customWidth="1"/>
    <col min="6914" max="6915" width="11.28515625" style="213" customWidth="1"/>
    <col min="6916" max="6916" width="11.85546875" style="213" customWidth="1"/>
    <col min="6917" max="6917" width="9.42578125" style="213" customWidth="1"/>
    <col min="6918" max="6920" width="8.7109375" style="213" customWidth="1"/>
    <col min="6921" max="6922" width="9.42578125" style="213" customWidth="1"/>
    <col min="6923" max="6923" width="1.7109375" style="213" customWidth="1"/>
    <col min="6924" max="6924" width="9" style="213" customWidth="1"/>
    <col min="6925" max="6928" width="4.28515625" style="213" customWidth="1"/>
    <col min="6929" max="6930" width="9.140625" style="213" customWidth="1"/>
    <col min="6931" max="6943" width="0" style="213" hidden="1" customWidth="1"/>
    <col min="6944" max="7168" width="0" style="213" hidden="1"/>
    <col min="7169" max="7169" width="7.28515625" style="213" customWidth="1"/>
    <col min="7170" max="7171" width="11.28515625" style="213" customWidth="1"/>
    <col min="7172" max="7172" width="11.85546875" style="213" customWidth="1"/>
    <col min="7173" max="7173" width="9.42578125" style="213" customWidth="1"/>
    <col min="7174" max="7176" width="8.7109375" style="213" customWidth="1"/>
    <col min="7177" max="7178" width="9.42578125" style="213" customWidth="1"/>
    <col min="7179" max="7179" width="1.7109375" style="213" customWidth="1"/>
    <col min="7180" max="7180" width="9" style="213" customWidth="1"/>
    <col min="7181" max="7184" width="4.28515625" style="213" customWidth="1"/>
    <col min="7185" max="7186" width="9.140625" style="213" customWidth="1"/>
    <col min="7187" max="7199" width="0" style="213" hidden="1" customWidth="1"/>
    <col min="7200" max="7424" width="0" style="213" hidden="1"/>
    <col min="7425" max="7425" width="7.28515625" style="213" customWidth="1"/>
    <col min="7426" max="7427" width="11.28515625" style="213" customWidth="1"/>
    <col min="7428" max="7428" width="11.85546875" style="213" customWidth="1"/>
    <col min="7429" max="7429" width="9.42578125" style="213" customWidth="1"/>
    <col min="7430" max="7432" width="8.7109375" style="213" customWidth="1"/>
    <col min="7433" max="7434" width="9.42578125" style="213" customWidth="1"/>
    <col min="7435" max="7435" width="1.7109375" style="213" customWidth="1"/>
    <col min="7436" max="7436" width="9" style="213" customWidth="1"/>
    <col min="7437" max="7440" width="4.28515625" style="213" customWidth="1"/>
    <col min="7441" max="7442" width="9.140625" style="213" customWidth="1"/>
    <col min="7443" max="7455" width="0" style="213" hidden="1" customWidth="1"/>
    <col min="7456" max="7680" width="0" style="213" hidden="1"/>
    <col min="7681" max="7681" width="7.28515625" style="213" customWidth="1"/>
    <col min="7682" max="7683" width="11.28515625" style="213" customWidth="1"/>
    <col min="7684" max="7684" width="11.85546875" style="213" customWidth="1"/>
    <col min="7685" max="7685" width="9.42578125" style="213" customWidth="1"/>
    <col min="7686" max="7688" width="8.7109375" style="213" customWidth="1"/>
    <col min="7689" max="7690" width="9.42578125" style="213" customWidth="1"/>
    <col min="7691" max="7691" width="1.7109375" style="213" customWidth="1"/>
    <col min="7692" max="7692" width="9" style="213" customWidth="1"/>
    <col min="7693" max="7696" width="4.28515625" style="213" customWidth="1"/>
    <col min="7697" max="7698" width="9.140625" style="213" customWidth="1"/>
    <col min="7699" max="7711" width="0" style="213" hidden="1" customWidth="1"/>
    <col min="7712" max="7936" width="0" style="213" hidden="1"/>
    <col min="7937" max="7937" width="7.28515625" style="213" customWidth="1"/>
    <col min="7938" max="7939" width="11.28515625" style="213" customWidth="1"/>
    <col min="7940" max="7940" width="11.85546875" style="213" customWidth="1"/>
    <col min="7941" max="7941" width="9.42578125" style="213" customWidth="1"/>
    <col min="7942" max="7944" width="8.7109375" style="213" customWidth="1"/>
    <col min="7945" max="7946" width="9.42578125" style="213" customWidth="1"/>
    <col min="7947" max="7947" width="1.7109375" style="213" customWidth="1"/>
    <col min="7948" max="7948" width="9" style="213" customWidth="1"/>
    <col min="7949" max="7952" width="4.28515625" style="213" customWidth="1"/>
    <col min="7953" max="7954" width="9.140625" style="213" customWidth="1"/>
    <col min="7955" max="7967" width="0" style="213" hidden="1" customWidth="1"/>
    <col min="7968" max="8192" width="0" style="213" hidden="1"/>
    <col min="8193" max="8193" width="7.28515625" style="213" customWidth="1"/>
    <col min="8194" max="8195" width="11.28515625" style="213" customWidth="1"/>
    <col min="8196" max="8196" width="11.85546875" style="213" customWidth="1"/>
    <col min="8197" max="8197" width="9.42578125" style="213" customWidth="1"/>
    <col min="8198" max="8200" width="8.7109375" style="213" customWidth="1"/>
    <col min="8201" max="8202" width="9.42578125" style="213" customWidth="1"/>
    <col min="8203" max="8203" width="1.7109375" style="213" customWidth="1"/>
    <col min="8204" max="8204" width="9" style="213" customWidth="1"/>
    <col min="8205" max="8208" width="4.28515625" style="213" customWidth="1"/>
    <col min="8209" max="8210" width="9.140625" style="213" customWidth="1"/>
    <col min="8211" max="8223" width="0" style="213" hidden="1" customWidth="1"/>
    <col min="8224" max="8448" width="0" style="213" hidden="1"/>
    <col min="8449" max="8449" width="7.28515625" style="213" customWidth="1"/>
    <col min="8450" max="8451" width="11.28515625" style="213" customWidth="1"/>
    <col min="8452" max="8452" width="11.85546875" style="213" customWidth="1"/>
    <col min="8453" max="8453" width="9.42578125" style="213" customWidth="1"/>
    <col min="8454" max="8456" width="8.7109375" style="213" customWidth="1"/>
    <col min="8457" max="8458" width="9.42578125" style="213" customWidth="1"/>
    <col min="8459" max="8459" width="1.7109375" style="213" customWidth="1"/>
    <col min="8460" max="8460" width="9" style="213" customWidth="1"/>
    <col min="8461" max="8464" width="4.28515625" style="213" customWidth="1"/>
    <col min="8465" max="8466" width="9.140625" style="213" customWidth="1"/>
    <col min="8467" max="8479" width="0" style="213" hidden="1" customWidth="1"/>
    <col min="8480" max="8704" width="0" style="213" hidden="1"/>
    <col min="8705" max="8705" width="7.28515625" style="213" customWidth="1"/>
    <col min="8706" max="8707" width="11.28515625" style="213" customWidth="1"/>
    <col min="8708" max="8708" width="11.85546875" style="213" customWidth="1"/>
    <col min="8709" max="8709" width="9.42578125" style="213" customWidth="1"/>
    <col min="8710" max="8712" width="8.7109375" style="213" customWidth="1"/>
    <col min="8713" max="8714" width="9.42578125" style="213" customWidth="1"/>
    <col min="8715" max="8715" width="1.7109375" style="213" customWidth="1"/>
    <col min="8716" max="8716" width="9" style="213" customWidth="1"/>
    <col min="8717" max="8720" width="4.28515625" style="213" customWidth="1"/>
    <col min="8721" max="8722" width="9.140625" style="213" customWidth="1"/>
    <col min="8723" max="8735" width="0" style="213" hidden="1" customWidth="1"/>
    <col min="8736" max="8960" width="0" style="213" hidden="1"/>
    <col min="8961" max="8961" width="7.28515625" style="213" customWidth="1"/>
    <col min="8962" max="8963" width="11.28515625" style="213" customWidth="1"/>
    <col min="8964" max="8964" width="11.85546875" style="213" customWidth="1"/>
    <col min="8965" max="8965" width="9.42578125" style="213" customWidth="1"/>
    <col min="8966" max="8968" width="8.7109375" style="213" customWidth="1"/>
    <col min="8969" max="8970" width="9.42578125" style="213" customWidth="1"/>
    <col min="8971" max="8971" width="1.7109375" style="213" customWidth="1"/>
    <col min="8972" max="8972" width="9" style="213" customWidth="1"/>
    <col min="8973" max="8976" width="4.28515625" style="213" customWidth="1"/>
    <col min="8977" max="8978" width="9.140625" style="213" customWidth="1"/>
    <col min="8979" max="8991" width="0" style="213" hidden="1" customWidth="1"/>
    <col min="8992" max="9216" width="0" style="213" hidden="1"/>
    <col min="9217" max="9217" width="7.28515625" style="213" customWidth="1"/>
    <col min="9218" max="9219" width="11.28515625" style="213" customWidth="1"/>
    <col min="9220" max="9220" width="11.85546875" style="213" customWidth="1"/>
    <col min="9221" max="9221" width="9.42578125" style="213" customWidth="1"/>
    <col min="9222" max="9224" width="8.7109375" style="213" customWidth="1"/>
    <col min="9225" max="9226" width="9.42578125" style="213" customWidth="1"/>
    <col min="9227" max="9227" width="1.7109375" style="213" customWidth="1"/>
    <col min="9228" max="9228" width="9" style="213" customWidth="1"/>
    <col min="9229" max="9232" width="4.28515625" style="213" customWidth="1"/>
    <col min="9233" max="9234" width="9.140625" style="213" customWidth="1"/>
    <col min="9235" max="9247" width="0" style="213" hidden="1" customWidth="1"/>
    <col min="9248" max="9472" width="0" style="213" hidden="1"/>
    <col min="9473" max="9473" width="7.28515625" style="213" customWidth="1"/>
    <col min="9474" max="9475" width="11.28515625" style="213" customWidth="1"/>
    <col min="9476" max="9476" width="11.85546875" style="213" customWidth="1"/>
    <col min="9477" max="9477" width="9.42578125" style="213" customWidth="1"/>
    <col min="9478" max="9480" width="8.7109375" style="213" customWidth="1"/>
    <col min="9481" max="9482" width="9.42578125" style="213" customWidth="1"/>
    <col min="9483" max="9483" width="1.7109375" style="213" customWidth="1"/>
    <col min="9484" max="9484" width="9" style="213" customWidth="1"/>
    <col min="9485" max="9488" width="4.28515625" style="213" customWidth="1"/>
    <col min="9489" max="9490" width="9.140625" style="213" customWidth="1"/>
    <col min="9491" max="9503" width="0" style="213" hidden="1" customWidth="1"/>
    <col min="9504" max="9728" width="0" style="213" hidden="1"/>
    <col min="9729" max="9729" width="7.28515625" style="213" customWidth="1"/>
    <col min="9730" max="9731" width="11.28515625" style="213" customWidth="1"/>
    <col min="9732" max="9732" width="11.85546875" style="213" customWidth="1"/>
    <col min="9733" max="9733" width="9.42578125" style="213" customWidth="1"/>
    <col min="9734" max="9736" width="8.7109375" style="213" customWidth="1"/>
    <col min="9737" max="9738" width="9.42578125" style="213" customWidth="1"/>
    <col min="9739" max="9739" width="1.7109375" style="213" customWidth="1"/>
    <col min="9740" max="9740" width="9" style="213" customWidth="1"/>
    <col min="9741" max="9744" width="4.28515625" style="213" customWidth="1"/>
    <col min="9745" max="9746" width="9.140625" style="213" customWidth="1"/>
    <col min="9747" max="9759" width="0" style="213" hidden="1" customWidth="1"/>
    <col min="9760" max="9984" width="0" style="213" hidden="1"/>
    <col min="9985" max="9985" width="7.28515625" style="213" customWidth="1"/>
    <col min="9986" max="9987" width="11.28515625" style="213" customWidth="1"/>
    <col min="9988" max="9988" width="11.85546875" style="213" customWidth="1"/>
    <col min="9989" max="9989" width="9.42578125" style="213" customWidth="1"/>
    <col min="9990" max="9992" width="8.7109375" style="213" customWidth="1"/>
    <col min="9993" max="9994" width="9.42578125" style="213" customWidth="1"/>
    <col min="9995" max="9995" width="1.7109375" style="213" customWidth="1"/>
    <col min="9996" max="9996" width="9" style="213" customWidth="1"/>
    <col min="9997" max="10000" width="4.28515625" style="213" customWidth="1"/>
    <col min="10001" max="10002" width="9.140625" style="213" customWidth="1"/>
    <col min="10003" max="10015" width="0" style="213" hidden="1" customWidth="1"/>
    <col min="10016" max="10240" width="0" style="213" hidden="1"/>
    <col min="10241" max="10241" width="7.28515625" style="213" customWidth="1"/>
    <col min="10242" max="10243" width="11.28515625" style="213" customWidth="1"/>
    <col min="10244" max="10244" width="11.85546875" style="213" customWidth="1"/>
    <col min="10245" max="10245" width="9.42578125" style="213" customWidth="1"/>
    <col min="10246" max="10248" width="8.7109375" style="213" customWidth="1"/>
    <col min="10249" max="10250" width="9.42578125" style="213" customWidth="1"/>
    <col min="10251" max="10251" width="1.7109375" style="213" customWidth="1"/>
    <col min="10252" max="10252" width="9" style="213" customWidth="1"/>
    <col min="10253" max="10256" width="4.28515625" style="213" customWidth="1"/>
    <col min="10257" max="10258" width="9.140625" style="213" customWidth="1"/>
    <col min="10259" max="10271" width="0" style="213" hidden="1" customWidth="1"/>
    <col min="10272" max="10496" width="0" style="213" hidden="1"/>
    <col min="10497" max="10497" width="7.28515625" style="213" customWidth="1"/>
    <col min="10498" max="10499" width="11.28515625" style="213" customWidth="1"/>
    <col min="10500" max="10500" width="11.85546875" style="213" customWidth="1"/>
    <col min="10501" max="10501" width="9.42578125" style="213" customWidth="1"/>
    <col min="10502" max="10504" width="8.7109375" style="213" customWidth="1"/>
    <col min="10505" max="10506" width="9.42578125" style="213" customWidth="1"/>
    <col min="10507" max="10507" width="1.7109375" style="213" customWidth="1"/>
    <col min="10508" max="10508" width="9" style="213" customWidth="1"/>
    <col min="10509" max="10512" width="4.28515625" style="213" customWidth="1"/>
    <col min="10513" max="10514" width="9.140625" style="213" customWidth="1"/>
    <col min="10515" max="10527" width="0" style="213" hidden="1" customWidth="1"/>
    <col min="10528" max="10752" width="0" style="213" hidden="1"/>
    <col min="10753" max="10753" width="7.28515625" style="213" customWidth="1"/>
    <col min="10754" max="10755" width="11.28515625" style="213" customWidth="1"/>
    <col min="10756" max="10756" width="11.85546875" style="213" customWidth="1"/>
    <col min="10757" max="10757" width="9.42578125" style="213" customWidth="1"/>
    <col min="10758" max="10760" width="8.7109375" style="213" customWidth="1"/>
    <col min="10761" max="10762" width="9.42578125" style="213" customWidth="1"/>
    <col min="10763" max="10763" width="1.7109375" style="213" customWidth="1"/>
    <col min="10764" max="10764" width="9" style="213" customWidth="1"/>
    <col min="10765" max="10768" width="4.28515625" style="213" customWidth="1"/>
    <col min="10769" max="10770" width="9.140625" style="213" customWidth="1"/>
    <col min="10771" max="10783" width="0" style="213" hidden="1" customWidth="1"/>
    <col min="10784" max="11008" width="0" style="213" hidden="1"/>
    <col min="11009" max="11009" width="7.28515625" style="213" customWidth="1"/>
    <col min="11010" max="11011" width="11.28515625" style="213" customWidth="1"/>
    <col min="11012" max="11012" width="11.85546875" style="213" customWidth="1"/>
    <col min="11013" max="11013" width="9.42578125" style="213" customWidth="1"/>
    <col min="11014" max="11016" width="8.7109375" style="213" customWidth="1"/>
    <col min="11017" max="11018" width="9.42578125" style="213" customWidth="1"/>
    <col min="11019" max="11019" width="1.7109375" style="213" customWidth="1"/>
    <col min="11020" max="11020" width="9" style="213" customWidth="1"/>
    <col min="11021" max="11024" width="4.28515625" style="213" customWidth="1"/>
    <col min="11025" max="11026" width="9.140625" style="213" customWidth="1"/>
    <col min="11027" max="11039" width="0" style="213" hidden="1" customWidth="1"/>
    <col min="11040" max="11264" width="0" style="213" hidden="1"/>
    <col min="11265" max="11265" width="7.28515625" style="213" customWidth="1"/>
    <col min="11266" max="11267" width="11.28515625" style="213" customWidth="1"/>
    <col min="11268" max="11268" width="11.85546875" style="213" customWidth="1"/>
    <col min="11269" max="11269" width="9.42578125" style="213" customWidth="1"/>
    <col min="11270" max="11272" width="8.7109375" style="213" customWidth="1"/>
    <col min="11273" max="11274" width="9.42578125" style="213" customWidth="1"/>
    <col min="11275" max="11275" width="1.7109375" style="213" customWidth="1"/>
    <col min="11276" max="11276" width="9" style="213" customWidth="1"/>
    <col min="11277" max="11280" width="4.28515625" style="213" customWidth="1"/>
    <col min="11281" max="11282" width="9.140625" style="213" customWidth="1"/>
    <col min="11283" max="11295" width="0" style="213" hidden="1" customWidth="1"/>
    <col min="11296" max="11520" width="0" style="213" hidden="1"/>
    <col min="11521" max="11521" width="7.28515625" style="213" customWidth="1"/>
    <col min="11522" max="11523" width="11.28515625" style="213" customWidth="1"/>
    <col min="11524" max="11524" width="11.85546875" style="213" customWidth="1"/>
    <col min="11525" max="11525" width="9.42578125" style="213" customWidth="1"/>
    <col min="11526" max="11528" width="8.7109375" style="213" customWidth="1"/>
    <col min="11529" max="11530" width="9.42578125" style="213" customWidth="1"/>
    <col min="11531" max="11531" width="1.7109375" style="213" customWidth="1"/>
    <col min="11532" max="11532" width="9" style="213" customWidth="1"/>
    <col min="11533" max="11536" width="4.28515625" style="213" customWidth="1"/>
    <col min="11537" max="11538" width="9.140625" style="213" customWidth="1"/>
    <col min="11539" max="11551" width="0" style="213" hidden="1" customWidth="1"/>
    <col min="11552" max="11776" width="0" style="213" hidden="1"/>
    <col min="11777" max="11777" width="7.28515625" style="213" customWidth="1"/>
    <col min="11778" max="11779" width="11.28515625" style="213" customWidth="1"/>
    <col min="11780" max="11780" width="11.85546875" style="213" customWidth="1"/>
    <col min="11781" max="11781" width="9.42578125" style="213" customWidth="1"/>
    <col min="11782" max="11784" width="8.7109375" style="213" customWidth="1"/>
    <col min="11785" max="11786" width="9.42578125" style="213" customWidth="1"/>
    <col min="11787" max="11787" width="1.7109375" style="213" customWidth="1"/>
    <col min="11788" max="11788" width="9" style="213" customWidth="1"/>
    <col min="11789" max="11792" width="4.28515625" style="213" customWidth="1"/>
    <col min="11793" max="11794" width="9.140625" style="213" customWidth="1"/>
    <col min="11795" max="11807" width="0" style="213" hidden="1" customWidth="1"/>
    <col min="11808" max="12032" width="0" style="213" hidden="1"/>
    <col min="12033" max="12033" width="7.28515625" style="213" customWidth="1"/>
    <col min="12034" max="12035" width="11.28515625" style="213" customWidth="1"/>
    <col min="12036" max="12036" width="11.85546875" style="213" customWidth="1"/>
    <col min="12037" max="12037" width="9.42578125" style="213" customWidth="1"/>
    <col min="12038" max="12040" width="8.7109375" style="213" customWidth="1"/>
    <col min="12041" max="12042" width="9.42578125" style="213" customWidth="1"/>
    <col min="12043" max="12043" width="1.7109375" style="213" customWidth="1"/>
    <col min="12044" max="12044" width="9" style="213" customWidth="1"/>
    <col min="12045" max="12048" width="4.28515625" style="213" customWidth="1"/>
    <col min="12049" max="12050" width="9.140625" style="213" customWidth="1"/>
    <col min="12051" max="12063" width="0" style="213" hidden="1" customWidth="1"/>
    <col min="12064" max="12288" width="0" style="213" hidden="1"/>
    <col min="12289" max="12289" width="7.28515625" style="213" customWidth="1"/>
    <col min="12290" max="12291" width="11.28515625" style="213" customWidth="1"/>
    <col min="12292" max="12292" width="11.85546875" style="213" customWidth="1"/>
    <col min="12293" max="12293" width="9.42578125" style="213" customWidth="1"/>
    <col min="12294" max="12296" width="8.7109375" style="213" customWidth="1"/>
    <col min="12297" max="12298" width="9.42578125" style="213" customWidth="1"/>
    <col min="12299" max="12299" width="1.7109375" style="213" customWidth="1"/>
    <col min="12300" max="12300" width="9" style="213" customWidth="1"/>
    <col min="12301" max="12304" width="4.28515625" style="213" customWidth="1"/>
    <col min="12305" max="12306" width="9.140625" style="213" customWidth="1"/>
    <col min="12307" max="12319" width="0" style="213" hidden="1" customWidth="1"/>
    <col min="12320" max="12544" width="0" style="213" hidden="1"/>
    <col min="12545" max="12545" width="7.28515625" style="213" customWidth="1"/>
    <col min="12546" max="12547" width="11.28515625" style="213" customWidth="1"/>
    <col min="12548" max="12548" width="11.85546875" style="213" customWidth="1"/>
    <col min="12549" max="12549" width="9.42578125" style="213" customWidth="1"/>
    <col min="12550" max="12552" width="8.7109375" style="213" customWidth="1"/>
    <col min="12553" max="12554" width="9.42578125" style="213" customWidth="1"/>
    <col min="12555" max="12555" width="1.7109375" style="213" customWidth="1"/>
    <col min="12556" max="12556" width="9" style="213" customWidth="1"/>
    <col min="12557" max="12560" width="4.28515625" style="213" customWidth="1"/>
    <col min="12561" max="12562" width="9.140625" style="213" customWidth="1"/>
    <col min="12563" max="12575" width="0" style="213" hidden="1" customWidth="1"/>
    <col min="12576" max="12800" width="0" style="213" hidden="1"/>
    <col min="12801" max="12801" width="7.28515625" style="213" customWidth="1"/>
    <col min="12802" max="12803" width="11.28515625" style="213" customWidth="1"/>
    <col min="12804" max="12804" width="11.85546875" style="213" customWidth="1"/>
    <col min="12805" max="12805" width="9.42578125" style="213" customWidth="1"/>
    <col min="12806" max="12808" width="8.7109375" style="213" customWidth="1"/>
    <col min="12809" max="12810" width="9.42578125" style="213" customWidth="1"/>
    <col min="12811" max="12811" width="1.7109375" style="213" customWidth="1"/>
    <col min="12812" max="12812" width="9" style="213" customWidth="1"/>
    <col min="12813" max="12816" width="4.28515625" style="213" customWidth="1"/>
    <col min="12817" max="12818" width="9.140625" style="213" customWidth="1"/>
    <col min="12819" max="12831" width="0" style="213" hidden="1" customWidth="1"/>
    <col min="12832" max="13056" width="0" style="213" hidden="1"/>
    <col min="13057" max="13057" width="7.28515625" style="213" customWidth="1"/>
    <col min="13058" max="13059" width="11.28515625" style="213" customWidth="1"/>
    <col min="13060" max="13060" width="11.85546875" style="213" customWidth="1"/>
    <col min="13061" max="13061" width="9.42578125" style="213" customWidth="1"/>
    <col min="13062" max="13064" width="8.7109375" style="213" customWidth="1"/>
    <col min="13065" max="13066" width="9.42578125" style="213" customWidth="1"/>
    <col min="13067" max="13067" width="1.7109375" style="213" customWidth="1"/>
    <col min="13068" max="13068" width="9" style="213" customWidth="1"/>
    <col min="13069" max="13072" width="4.28515625" style="213" customWidth="1"/>
    <col min="13073" max="13074" width="9.140625" style="213" customWidth="1"/>
    <col min="13075" max="13087" width="0" style="213" hidden="1" customWidth="1"/>
    <col min="13088" max="13312" width="0" style="213" hidden="1"/>
    <col min="13313" max="13313" width="7.28515625" style="213" customWidth="1"/>
    <col min="13314" max="13315" width="11.28515625" style="213" customWidth="1"/>
    <col min="13316" max="13316" width="11.85546875" style="213" customWidth="1"/>
    <col min="13317" max="13317" width="9.42578125" style="213" customWidth="1"/>
    <col min="13318" max="13320" width="8.7109375" style="213" customWidth="1"/>
    <col min="13321" max="13322" width="9.42578125" style="213" customWidth="1"/>
    <col min="13323" max="13323" width="1.7109375" style="213" customWidth="1"/>
    <col min="13324" max="13324" width="9" style="213" customWidth="1"/>
    <col min="13325" max="13328" width="4.28515625" style="213" customWidth="1"/>
    <col min="13329" max="13330" width="9.140625" style="213" customWidth="1"/>
    <col min="13331" max="13343" width="0" style="213" hidden="1" customWidth="1"/>
    <col min="13344" max="13568" width="0" style="213" hidden="1"/>
    <col min="13569" max="13569" width="7.28515625" style="213" customWidth="1"/>
    <col min="13570" max="13571" width="11.28515625" style="213" customWidth="1"/>
    <col min="13572" max="13572" width="11.85546875" style="213" customWidth="1"/>
    <col min="13573" max="13573" width="9.42578125" style="213" customWidth="1"/>
    <col min="13574" max="13576" width="8.7109375" style="213" customWidth="1"/>
    <col min="13577" max="13578" width="9.42578125" style="213" customWidth="1"/>
    <col min="13579" max="13579" width="1.7109375" style="213" customWidth="1"/>
    <col min="13580" max="13580" width="9" style="213" customWidth="1"/>
    <col min="13581" max="13584" width="4.28515625" style="213" customWidth="1"/>
    <col min="13585" max="13586" width="9.140625" style="213" customWidth="1"/>
    <col min="13587" max="13599" width="0" style="213" hidden="1" customWidth="1"/>
    <col min="13600" max="13824" width="0" style="213" hidden="1"/>
    <col min="13825" max="13825" width="7.28515625" style="213" customWidth="1"/>
    <col min="13826" max="13827" width="11.28515625" style="213" customWidth="1"/>
    <col min="13828" max="13828" width="11.85546875" style="213" customWidth="1"/>
    <col min="13829" max="13829" width="9.42578125" style="213" customWidth="1"/>
    <col min="13830" max="13832" width="8.7109375" style="213" customWidth="1"/>
    <col min="13833" max="13834" width="9.42578125" style="213" customWidth="1"/>
    <col min="13835" max="13835" width="1.7109375" style="213" customWidth="1"/>
    <col min="13836" max="13836" width="9" style="213" customWidth="1"/>
    <col min="13837" max="13840" width="4.28515625" style="213" customWidth="1"/>
    <col min="13841" max="13842" width="9.140625" style="213" customWidth="1"/>
    <col min="13843" max="13855" width="0" style="213" hidden="1" customWidth="1"/>
    <col min="13856" max="14080" width="0" style="213" hidden="1"/>
    <col min="14081" max="14081" width="7.28515625" style="213" customWidth="1"/>
    <col min="14082" max="14083" width="11.28515625" style="213" customWidth="1"/>
    <col min="14084" max="14084" width="11.85546875" style="213" customWidth="1"/>
    <col min="14085" max="14085" width="9.42578125" style="213" customWidth="1"/>
    <col min="14086" max="14088" width="8.7109375" style="213" customWidth="1"/>
    <col min="14089" max="14090" width="9.42578125" style="213" customWidth="1"/>
    <col min="14091" max="14091" width="1.7109375" style="213" customWidth="1"/>
    <col min="14092" max="14092" width="9" style="213" customWidth="1"/>
    <col min="14093" max="14096" width="4.28515625" style="213" customWidth="1"/>
    <col min="14097" max="14098" width="9.140625" style="213" customWidth="1"/>
    <col min="14099" max="14111" width="0" style="213" hidden="1" customWidth="1"/>
    <col min="14112" max="14336" width="0" style="213" hidden="1"/>
    <col min="14337" max="14337" width="7.28515625" style="213" customWidth="1"/>
    <col min="14338" max="14339" width="11.28515625" style="213" customWidth="1"/>
    <col min="14340" max="14340" width="11.85546875" style="213" customWidth="1"/>
    <col min="14341" max="14341" width="9.42578125" style="213" customWidth="1"/>
    <col min="14342" max="14344" width="8.7109375" style="213" customWidth="1"/>
    <col min="14345" max="14346" width="9.42578125" style="213" customWidth="1"/>
    <col min="14347" max="14347" width="1.7109375" style="213" customWidth="1"/>
    <col min="14348" max="14348" width="9" style="213" customWidth="1"/>
    <col min="14349" max="14352" width="4.28515625" style="213" customWidth="1"/>
    <col min="14353" max="14354" width="9.140625" style="213" customWidth="1"/>
    <col min="14355" max="14367" width="0" style="213" hidden="1" customWidth="1"/>
    <col min="14368" max="14592" width="0" style="213" hidden="1"/>
    <col min="14593" max="14593" width="7.28515625" style="213" customWidth="1"/>
    <col min="14594" max="14595" width="11.28515625" style="213" customWidth="1"/>
    <col min="14596" max="14596" width="11.85546875" style="213" customWidth="1"/>
    <col min="14597" max="14597" width="9.42578125" style="213" customWidth="1"/>
    <col min="14598" max="14600" width="8.7109375" style="213" customWidth="1"/>
    <col min="14601" max="14602" width="9.42578125" style="213" customWidth="1"/>
    <col min="14603" max="14603" width="1.7109375" style="213" customWidth="1"/>
    <col min="14604" max="14604" width="9" style="213" customWidth="1"/>
    <col min="14605" max="14608" width="4.28515625" style="213" customWidth="1"/>
    <col min="14609" max="14610" width="9.140625" style="213" customWidth="1"/>
    <col min="14611" max="14623" width="0" style="213" hidden="1" customWidth="1"/>
    <col min="14624" max="14848" width="0" style="213" hidden="1"/>
    <col min="14849" max="14849" width="7.28515625" style="213" customWidth="1"/>
    <col min="14850" max="14851" width="11.28515625" style="213" customWidth="1"/>
    <col min="14852" max="14852" width="11.85546875" style="213" customWidth="1"/>
    <col min="14853" max="14853" width="9.42578125" style="213" customWidth="1"/>
    <col min="14854" max="14856" width="8.7109375" style="213" customWidth="1"/>
    <col min="14857" max="14858" width="9.42578125" style="213" customWidth="1"/>
    <col min="14859" max="14859" width="1.7109375" style="213" customWidth="1"/>
    <col min="14860" max="14860" width="9" style="213" customWidth="1"/>
    <col min="14861" max="14864" width="4.28515625" style="213" customWidth="1"/>
    <col min="14865" max="14866" width="9.140625" style="213" customWidth="1"/>
    <col min="14867" max="14879" width="0" style="213" hidden="1" customWidth="1"/>
    <col min="14880" max="15104" width="0" style="213" hidden="1"/>
    <col min="15105" max="15105" width="7.28515625" style="213" customWidth="1"/>
    <col min="15106" max="15107" width="11.28515625" style="213" customWidth="1"/>
    <col min="15108" max="15108" width="11.85546875" style="213" customWidth="1"/>
    <col min="15109" max="15109" width="9.42578125" style="213" customWidth="1"/>
    <col min="15110" max="15112" width="8.7109375" style="213" customWidth="1"/>
    <col min="15113" max="15114" width="9.42578125" style="213" customWidth="1"/>
    <col min="15115" max="15115" width="1.7109375" style="213" customWidth="1"/>
    <col min="15116" max="15116" width="9" style="213" customWidth="1"/>
    <col min="15117" max="15120" width="4.28515625" style="213" customWidth="1"/>
    <col min="15121" max="15122" width="9.140625" style="213" customWidth="1"/>
    <col min="15123" max="15135" width="0" style="213" hidden="1" customWidth="1"/>
    <col min="15136" max="15360" width="0" style="213" hidden="1"/>
    <col min="15361" max="15361" width="7.28515625" style="213" customWidth="1"/>
    <col min="15362" max="15363" width="11.28515625" style="213" customWidth="1"/>
    <col min="15364" max="15364" width="11.85546875" style="213" customWidth="1"/>
    <col min="15365" max="15365" width="9.42578125" style="213" customWidth="1"/>
    <col min="15366" max="15368" width="8.7109375" style="213" customWidth="1"/>
    <col min="15369" max="15370" width="9.42578125" style="213" customWidth="1"/>
    <col min="15371" max="15371" width="1.7109375" style="213" customWidth="1"/>
    <col min="15372" max="15372" width="9" style="213" customWidth="1"/>
    <col min="15373" max="15376" width="4.28515625" style="213" customWidth="1"/>
    <col min="15377" max="15378" width="9.140625" style="213" customWidth="1"/>
    <col min="15379" max="15391" width="0" style="213" hidden="1" customWidth="1"/>
    <col min="15392" max="15616" width="0" style="213" hidden="1"/>
    <col min="15617" max="15617" width="7.28515625" style="213" customWidth="1"/>
    <col min="15618" max="15619" width="11.28515625" style="213" customWidth="1"/>
    <col min="15620" max="15620" width="11.85546875" style="213" customWidth="1"/>
    <col min="15621" max="15621" width="9.42578125" style="213" customWidth="1"/>
    <col min="15622" max="15624" width="8.7109375" style="213" customWidth="1"/>
    <col min="15625" max="15626" width="9.42578125" style="213" customWidth="1"/>
    <col min="15627" max="15627" width="1.7109375" style="213" customWidth="1"/>
    <col min="15628" max="15628" width="9" style="213" customWidth="1"/>
    <col min="15629" max="15632" width="4.28515625" style="213" customWidth="1"/>
    <col min="15633" max="15634" width="9.140625" style="213" customWidth="1"/>
    <col min="15635" max="15647" width="0" style="213" hidden="1" customWidth="1"/>
    <col min="15648" max="15872" width="0" style="213" hidden="1"/>
    <col min="15873" max="15873" width="7.28515625" style="213" customWidth="1"/>
    <col min="15874" max="15875" width="11.28515625" style="213" customWidth="1"/>
    <col min="15876" max="15876" width="11.85546875" style="213" customWidth="1"/>
    <col min="15877" max="15877" width="9.42578125" style="213" customWidth="1"/>
    <col min="15878" max="15880" width="8.7109375" style="213" customWidth="1"/>
    <col min="15881" max="15882" width="9.42578125" style="213" customWidth="1"/>
    <col min="15883" max="15883" width="1.7109375" style="213" customWidth="1"/>
    <col min="15884" max="15884" width="9" style="213" customWidth="1"/>
    <col min="15885" max="15888" width="4.28515625" style="213" customWidth="1"/>
    <col min="15889" max="15890" width="9.140625" style="213" customWidth="1"/>
    <col min="15891" max="15903" width="0" style="213" hidden="1" customWidth="1"/>
    <col min="15904" max="16128" width="0" style="213" hidden="1"/>
    <col min="16129" max="16129" width="7.28515625" style="213" customWidth="1"/>
    <col min="16130" max="16131" width="11.28515625" style="213" customWidth="1"/>
    <col min="16132" max="16132" width="11.85546875" style="213" customWidth="1"/>
    <col min="16133" max="16133" width="9.42578125" style="213" customWidth="1"/>
    <col min="16134" max="16136" width="8.7109375" style="213" customWidth="1"/>
    <col min="16137" max="16138" width="9.42578125" style="213" customWidth="1"/>
    <col min="16139" max="16139" width="1.7109375" style="213" customWidth="1"/>
    <col min="16140" max="16140" width="9" style="213" customWidth="1"/>
    <col min="16141" max="16144" width="4.28515625" style="213" customWidth="1"/>
    <col min="16145" max="16146" width="9.140625" style="213" customWidth="1"/>
    <col min="16147" max="16159" width="0" style="213" hidden="1" customWidth="1"/>
    <col min="16160" max="16384" width="0" style="213" hidden="1"/>
  </cols>
  <sheetData>
    <row r="1" spans="1:19">
      <c r="A1" s="264" t="s">
        <v>266</v>
      </c>
      <c r="B1" s="265"/>
      <c r="C1" s="265"/>
      <c r="D1" s="265"/>
      <c r="E1" s="265"/>
      <c r="F1" s="265"/>
      <c r="G1" s="265"/>
      <c r="H1" s="265"/>
      <c r="I1" s="265"/>
      <c r="J1" s="265"/>
      <c r="K1" s="265"/>
      <c r="L1" s="265"/>
      <c r="M1" s="265"/>
      <c r="N1" s="265"/>
      <c r="O1" s="265"/>
      <c r="P1" s="265"/>
      <c r="Q1" s="265"/>
      <c r="R1" s="6"/>
    </row>
    <row r="2" spans="1:19" s="270" customFormat="1">
      <c r="A2" s="266"/>
      <c r="B2" s="266"/>
      <c r="C2" s="267"/>
      <c r="D2" s="267"/>
      <c r="E2" s="267"/>
      <c r="F2" s="267"/>
      <c r="G2" s="267"/>
      <c r="H2" s="267"/>
      <c r="I2" s="267"/>
      <c r="J2" s="267"/>
      <c r="K2" s="267"/>
      <c r="L2" s="267"/>
      <c r="M2" s="267"/>
      <c r="N2" s="267"/>
      <c r="O2" s="267"/>
      <c r="P2" s="267"/>
      <c r="Q2" s="268" t="str">
        <f>[8]Instructions!L2</f>
        <v>Version 2.0</v>
      </c>
      <c r="R2" s="269"/>
    </row>
    <row r="3" spans="1:19" s="274" customFormat="1" outlineLevel="1">
      <c r="A3" s="271"/>
      <c r="B3" s="271"/>
      <c r="C3" s="272"/>
      <c r="D3" s="272"/>
      <c r="E3" s="272"/>
      <c r="F3" s="272"/>
      <c r="G3" s="272"/>
      <c r="H3" s="272"/>
      <c r="I3" s="272"/>
      <c r="J3" s="272"/>
      <c r="K3" s="272"/>
      <c r="L3" s="272"/>
      <c r="M3" s="272"/>
      <c r="N3" s="272"/>
      <c r="O3" s="273"/>
      <c r="P3" s="6"/>
      <c r="Q3" s="34"/>
      <c r="R3" s="34"/>
    </row>
    <row r="4" spans="1:19" s="279" customFormat="1" ht="15.75" outlineLevel="1" thickBot="1">
      <c r="A4" s="275"/>
      <c r="B4" s="276" t="s">
        <v>267</v>
      </c>
      <c r="C4" s="277"/>
      <c r="D4" s="277"/>
      <c r="E4" s="277"/>
      <c r="F4" s="277"/>
      <c r="G4" s="277"/>
      <c r="H4" s="277"/>
      <c r="I4" s="277"/>
      <c r="J4" s="277"/>
      <c r="K4" s="277"/>
      <c r="L4" s="277"/>
      <c r="M4" s="277"/>
      <c r="N4" s="277"/>
      <c r="O4" s="277"/>
      <c r="P4" s="277"/>
      <c r="Q4" s="277"/>
      <c r="R4" s="35"/>
      <c r="S4" s="278"/>
    </row>
    <row r="5" spans="1:19" s="270" customFormat="1" outlineLevel="1">
      <c r="A5" s="271"/>
      <c r="B5" s="271"/>
      <c r="C5" s="272"/>
      <c r="D5" s="272"/>
      <c r="E5" s="272"/>
      <c r="F5" s="272"/>
      <c r="G5" s="272"/>
      <c r="H5" s="272"/>
      <c r="I5" s="272"/>
      <c r="J5" s="272"/>
      <c r="K5" s="272"/>
      <c r="L5" s="269"/>
      <c r="M5" s="269"/>
      <c r="N5" s="269"/>
      <c r="O5" s="269"/>
      <c r="P5" s="269"/>
      <c r="Q5" s="269"/>
      <c r="R5" s="269"/>
    </row>
    <row r="6" spans="1:19" s="270" customFormat="1" ht="15" customHeight="1" outlineLevel="1">
      <c r="A6" s="271"/>
      <c r="B6" s="271"/>
      <c r="C6" s="272"/>
      <c r="D6" s="272"/>
      <c r="E6" s="272"/>
      <c r="F6" s="272"/>
      <c r="G6" s="272"/>
      <c r="H6" s="272"/>
      <c r="I6" s="272"/>
      <c r="J6" s="272"/>
      <c r="K6" s="272"/>
      <c r="L6" s="280" t="s">
        <v>268</v>
      </c>
      <c r="M6" s="281"/>
      <c r="N6" s="281"/>
      <c r="O6" s="281"/>
      <c r="P6" s="282"/>
      <c r="Q6" s="269"/>
      <c r="R6" s="269"/>
    </row>
    <row r="7" spans="1:19" s="270" customFormat="1" ht="15" customHeight="1" outlineLevel="1">
      <c r="A7" s="271"/>
      <c r="B7" s="271"/>
      <c r="C7" s="272"/>
      <c r="D7" s="272"/>
      <c r="E7" s="272"/>
      <c r="F7" s="272"/>
      <c r="G7" s="272"/>
      <c r="H7" s="272"/>
      <c r="I7" s="272"/>
      <c r="J7" s="272"/>
      <c r="K7" s="272"/>
      <c r="L7" s="283" t="s">
        <v>269</v>
      </c>
      <c r="M7" s="284" t="s">
        <v>270</v>
      </c>
      <c r="N7" s="284" t="s">
        <v>271</v>
      </c>
      <c r="O7" s="285" t="s">
        <v>272</v>
      </c>
      <c r="P7" s="286" t="s">
        <v>273</v>
      </c>
      <c r="Q7" s="269"/>
      <c r="R7" s="269"/>
    </row>
    <row r="8" spans="1:19" s="270" customFormat="1" ht="15" customHeight="1" outlineLevel="1">
      <c r="A8" s="271"/>
      <c r="B8" s="287" t="s">
        <v>274</v>
      </c>
      <c r="C8" s="288"/>
      <c r="D8" s="288"/>
      <c r="E8" s="287" t="s">
        <v>275</v>
      </c>
      <c r="F8" s="288"/>
      <c r="G8" s="289"/>
      <c r="H8" s="289"/>
      <c r="I8" s="287" t="s">
        <v>269</v>
      </c>
      <c r="J8" s="290" t="s">
        <v>276</v>
      </c>
      <c r="K8" s="291"/>
      <c r="L8" s="292" t="s">
        <v>276</v>
      </c>
      <c r="M8" s="293">
        <v>4</v>
      </c>
      <c r="N8" s="293">
        <v>3</v>
      </c>
      <c r="O8" s="293">
        <v>2</v>
      </c>
      <c r="P8" s="294">
        <v>1</v>
      </c>
      <c r="Q8" s="269"/>
      <c r="R8" s="269"/>
    </row>
    <row r="9" spans="1:19" s="270" customFormat="1" ht="5.25" customHeight="1" outlineLevel="1">
      <c r="A9" s="271"/>
      <c r="B9" s="295"/>
      <c r="C9" s="296"/>
      <c r="D9" s="296"/>
      <c r="E9" s="296"/>
      <c r="F9" s="296"/>
      <c r="G9" s="297"/>
      <c r="H9" s="297"/>
      <c r="I9" s="297"/>
      <c r="J9" s="298"/>
      <c r="K9" s="299"/>
      <c r="L9" s="6"/>
      <c r="M9" s="269"/>
      <c r="N9" s="269"/>
      <c r="O9" s="269"/>
      <c r="P9" s="269"/>
      <c r="Q9" s="269"/>
      <c r="R9" s="269"/>
    </row>
    <row r="10" spans="1:19" s="302" customFormat="1" ht="15" customHeight="1" outlineLevel="1">
      <c r="A10" s="271"/>
      <c r="B10" s="476" t="s">
        <v>277</v>
      </c>
      <c r="C10" s="476"/>
      <c r="D10" s="476"/>
      <c r="E10" s="477" t="s">
        <v>278</v>
      </c>
      <c r="F10" s="478"/>
      <c r="G10" s="478"/>
      <c r="H10" s="478"/>
      <c r="I10" s="300" t="s">
        <v>270</v>
      </c>
      <c r="J10" s="301">
        <f>HLOOKUP(I10,Priority_Weight,2,FALSE)</f>
        <v>4</v>
      </c>
      <c r="K10" s="258"/>
      <c r="L10" s="6"/>
      <c r="M10" s="6"/>
      <c r="N10" s="6"/>
      <c r="O10" s="6"/>
      <c r="P10" s="6"/>
      <c r="Q10" s="6"/>
      <c r="R10" s="269"/>
    </row>
    <row r="11" spans="1:19" s="302" customFormat="1" ht="15" customHeight="1" outlineLevel="1">
      <c r="A11" s="271"/>
      <c r="B11" s="303"/>
      <c r="C11" s="269"/>
      <c r="D11" s="269"/>
      <c r="E11" s="477" t="s">
        <v>279</v>
      </c>
      <c r="F11" s="478"/>
      <c r="G11" s="478"/>
      <c r="H11" s="478"/>
      <c r="I11" s="304" t="s">
        <v>273</v>
      </c>
      <c r="J11" s="305">
        <f>HLOOKUP(I11,Priority_Weight,2,FALSE)</f>
        <v>1</v>
      </c>
      <c r="K11" s="258"/>
      <c r="L11" s="6"/>
      <c r="M11" s="6"/>
      <c r="N11" s="6"/>
      <c r="O11" s="6"/>
      <c r="P11" s="6"/>
      <c r="Q11" s="6"/>
      <c r="R11" s="269"/>
    </row>
    <row r="12" spans="1:19" s="302" customFormat="1" ht="15" customHeight="1" outlineLevel="1">
      <c r="A12" s="271"/>
      <c r="B12" s="479" t="s">
        <v>280</v>
      </c>
      <c r="C12" s="479"/>
      <c r="D12" s="306">
        <v>0.25</v>
      </c>
      <c r="E12" s="307"/>
      <c r="F12" s="307"/>
      <c r="G12" s="308"/>
      <c r="H12" s="308"/>
      <c r="I12" s="22"/>
      <c r="J12" s="22"/>
      <c r="K12" s="245"/>
      <c r="L12" s="6"/>
      <c r="M12" s="6"/>
      <c r="N12" s="6"/>
      <c r="O12" s="6"/>
      <c r="P12" s="6"/>
      <c r="Q12" s="6"/>
      <c r="R12" s="269"/>
    </row>
    <row r="13" spans="1:19" s="302" customFormat="1" ht="15" customHeight="1" outlineLevel="1">
      <c r="A13" s="271"/>
      <c r="B13" s="476" t="s">
        <v>265</v>
      </c>
      <c r="C13" s="476"/>
      <c r="D13" s="476"/>
      <c r="E13" s="480" t="s">
        <v>281</v>
      </c>
      <c r="F13" s="481"/>
      <c r="G13" s="481"/>
      <c r="H13" s="481"/>
      <c r="I13" s="309" t="s">
        <v>270</v>
      </c>
      <c r="J13" s="258">
        <f>HLOOKUP(I13,Priority_Weight,2,FALSE)</f>
        <v>4</v>
      </c>
      <c r="K13" s="258"/>
      <c r="L13" s="6"/>
      <c r="M13" s="6"/>
      <c r="N13" s="6"/>
      <c r="O13" s="6"/>
      <c r="P13" s="6"/>
      <c r="Q13" s="6"/>
      <c r="R13" s="269"/>
    </row>
    <row r="14" spans="1:19" s="302" customFormat="1" ht="15" customHeight="1" outlineLevel="1">
      <c r="A14" s="271"/>
      <c r="B14" s="269"/>
      <c r="C14" s="269"/>
      <c r="D14" s="269"/>
      <c r="E14" s="477" t="s">
        <v>282</v>
      </c>
      <c r="F14" s="478"/>
      <c r="G14" s="478"/>
      <c r="H14" s="478"/>
      <c r="I14" s="304" t="s">
        <v>272</v>
      </c>
      <c r="J14" s="310">
        <f>HLOOKUP(I14,Priority_Weight,2,FALSE)</f>
        <v>2</v>
      </c>
      <c r="K14" s="258"/>
      <c r="L14" s="6"/>
      <c r="M14" s="6"/>
      <c r="N14" s="6"/>
      <c r="O14" s="6"/>
      <c r="P14" s="6"/>
      <c r="Q14" s="6"/>
      <c r="R14" s="269"/>
    </row>
    <row r="15" spans="1:19" s="302" customFormat="1" ht="15" customHeight="1" outlineLevel="1">
      <c r="A15" s="271"/>
      <c r="B15" s="311"/>
      <c r="C15" s="311"/>
      <c r="D15" s="312"/>
      <c r="E15" s="474" t="s">
        <v>283</v>
      </c>
      <c r="F15" s="475"/>
      <c r="G15" s="475"/>
      <c r="H15" s="475"/>
      <c r="I15" s="304" t="s">
        <v>271</v>
      </c>
      <c r="J15" s="310">
        <f>HLOOKUP(I15,Priority_Weight,2,FALSE)</f>
        <v>3</v>
      </c>
      <c r="K15" s="258"/>
      <c r="L15" s="6"/>
      <c r="M15" s="6"/>
      <c r="N15" s="6"/>
      <c r="O15" s="6"/>
      <c r="P15" s="6"/>
      <c r="Q15" s="6"/>
      <c r="R15" s="258"/>
    </row>
    <row r="16" spans="1:19" s="302" customFormat="1" ht="15" customHeight="1" outlineLevel="1">
      <c r="A16" s="271"/>
      <c r="B16" s="479" t="s">
        <v>280</v>
      </c>
      <c r="C16" s="479"/>
      <c r="D16" s="306">
        <v>0.25</v>
      </c>
      <c r="E16" s="307"/>
      <c r="F16" s="307"/>
      <c r="G16" s="308"/>
      <c r="H16" s="308"/>
      <c r="I16" s="257"/>
      <c r="J16" s="313"/>
      <c r="K16" s="258"/>
      <c r="L16" s="6"/>
      <c r="M16" s="6"/>
      <c r="N16" s="6"/>
      <c r="O16" s="6"/>
      <c r="P16" s="6"/>
      <c r="Q16" s="6"/>
      <c r="R16" s="269"/>
    </row>
    <row r="17" spans="1:19" s="302" customFormat="1" ht="15" customHeight="1" outlineLevel="1">
      <c r="A17" s="271"/>
      <c r="B17" s="476" t="s">
        <v>284</v>
      </c>
      <c r="C17" s="476"/>
      <c r="D17" s="476"/>
      <c r="E17" s="480" t="s">
        <v>285</v>
      </c>
      <c r="F17" s="481"/>
      <c r="G17" s="481"/>
      <c r="H17" s="481"/>
      <c r="I17" s="309" t="s">
        <v>270</v>
      </c>
      <c r="J17" s="314">
        <f t="shared" ref="J17:J22" si="0">HLOOKUP(I17,Priority_Weight,2,FALSE)</f>
        <v>4</v>
      </c>
      <c r="K17" s="258"/>
      <c r="L17" s="6"/>
      <c r="M17" s="6"/>
      <c r="N17" s="6"/>
      <c r="O17" s="6"/>
      <c r="P17" s="6"/>
      <c r="Q17" s="6"/>
      <c r="R17" s="269"/>
    </row>
    <row r="18" spans="1:19" s="302" customFormat="1" ht="15" customHeight="1" outlineLevel="1">
      <c r="A18" s="271"/>
      <c r="B18" s="303"/>
      <c r="C18" s="269"/>
      <c r="D18" s="269"/>
      <c r="E18" s="477" t="s">
        <v>286</v>
      </c>
      <c r="F18" s="478"/>
      <c r="G18" s="478"/>
      <c r="H18" s="478"/>
      <c r="I18" s="304" t="s">
        <v>270</v>
      </c>
      <c r="J18" s="305">
        <f t="shared" si="0"/>
        <v>4</v>
      </c>
      <c r="K18" s="258"/>
      <c r="L18" s="6"/>
      <c r="M18" s="6"/>
      <c r="N18" s="6"/>
      <c r="O18" s="6"/>
      <c r="P18" s="6"/>
      <c r="Q18" s="6"/>
      <c r="R18" s="269"/>
    </row>
    <row r="19" spans="1:19" s="302" customFormat="1" ht="15" customHeight="1" outlineLevel="1">
      <c r="A19" s="271"/>
      <c r="B19" s="269"/>
      <c r="C19" s="269"/>
      <c r="D19" s="315"/>
      <c r="E19" s="477" t="s">
        <v>287</v>
      </c>
      <c r="F19" s="478"/>
      <c r="G19" s="478"/>
      <c r="H19" s="478"/>
      <c r="I19" s="304" t="s">
        <v>270</v>
      </c>
      <c r="J19" s="305">
        <f t="shared" si="0"/>
        <v>4</v>
      </c>
      <c r="K19" s="258"/>
      <c r="L19" s="6"/>
      <c r="M19" s="6"/>
      <c r="N19" s="6"/>
      <c r="O19" s="6"/>
      <c r="P19" s="6"/>
      <c r="Q19" s="6"/>
      <c r="R19" s="269"/>
    </row>
    <row r="20" spans="1:19" s="302" customFormat="1" ht="15" customHeight="1" outlineLevel="1">
      <c r="A20" s="271"/>
      <c r="B20" s="269"/>
      <c r="C20" s="269"/>
      <c r="D20" s="315"/>
      <c r="E20" s="480" t="s">
        <v>288</v>
      </c>
      <c r="F20" s="481"/>
      <c r="G20" s="481"/>
      <c r="H20" s="481"/>
      <c r="I20" s="309" t="s">
        <v>270</v>
      </c>
      <c r="J20" s="258">
        <f t="shared" si="0"/>
        <v>4</v>
      </c>
      <c r="K20" s="258"/>
      <c r="L20" s="6"/>
      <c r="M20" s="6"/>
      <c r="N20" s="6"/>
      <c r="O20" s="6"/>
      <c r="P20" s="6"/>
      <c r="Q20" s="6"/>
      <c r="R20" s="269"/>
    </row>
    <row r="21" spans="1:19" s="302" customFormat="1" ht="15" customHeight="1" outlineLevel="1">
      <c r="A21" s="271"/>
      <c r="B21" s="269"/>
      <c r="C21" s="269"/>
      <c r="D21" s="269"/>
      <c r="E21" s="477" t="s">
        <v>289</v>
      </c>
      <c r="F21" s="478"/>
      <c r="G21" s="478"/>
      <c r="H21" s="478"/>
      <c r="I21" s="304" t="s">
        <v>271</v>
      </c>
      <c r="J21" s="310">
        <f t="shared" si="0"/>
        <v>3</v>
      </c>
      <c r="K21" s="258"/>
      <c r="L21" s="6"/>
      <c r="M21" s="6"/>
      <c r="N21" s="6"/>
      <c r="O21" s="6"/>
      <c r="P21" s="6"/>
      <c r="Q21" s="6"/>
      <c r="R21" s="269"/>
    </row>
    <row r="22" spans="1:19" s="302" customFormat="1" ht="15" customHeight="1" outlineLevel="1">
      <c r="A22" s="271"/>
      <c r="B22" s="269"/>
      <c r="C22" s="269"/>
      <c r="D22" s="316"/>
      <c r="E22" s="477" t="s">
        <v>290</v>
      </c>
      <c r="F22" s="478"/>
      <c r="G22" s="478"/>
      <c r="H22" s="478"/>
      <c r="I22" s="304" t="s">
        <v>271</v>
      </c>
      <c r="J22" s="305">
        <f t="shared" si="0"/>
        <v>3</v>
      </c>
      <c r="K22" s="258"/>
      <c r="L22" s="6"/>
      <c r="M22" s="269"/>
      <c r="N22" s="269"/>
      <c r="O22" s="269"/>
      <c r="P22" s="269"/>
      <c r="Q22" s="269"/>
      <c r="R22" s="269"/>
    </row>
    <row r="23" spans="1:19" s="302" customFormat="1" ht="15" customHeight="1" outlineLevel="1">
      <c r="A23" s="271"/>
      <c r="B23" s="479" t="s">
        <v>280</v>
      </c>
      <c r="C23" s="479"/>
      <c r="D23" s="306">
        <v>0.5</v>
      </c>
      <c r="E23" s="308"/>
      <c r="F23" s="308"/>
      <c r="G23" s="308"/>
      <c r="H23" s="308"/>
      <c r="I23" s="308"/>
      <c r="J23" s="308"/>
      <c r="K23" s="272"/>
      <c r="L23" s="272"/>
      <c r="M23" s="269"/>
      <c r="N23" s="269"/>
      <c r="O23" s="269"/>
      <c r="P23" s="269"/>
      <c r="Q23" s="269"/>
      <c r="R23" s="269"/>
    </row>
    <row r="24" spans="1:19" s="302" customFormat="1" ht="15.75" customHeight="1" outlineLevel="1">
      <c r="A24" s="271"/>
      <c r="B24" s="317"/>
      <c r="C24" s="318" t="s">
        <v>291</v>
      </c>
      <c r="D24" s="319">
        <f>SUM($D$23,$D$16,$D$12)</f>
        <v>1</v>
      </c>
      <c r="E24" s="289"/>
      <c r="F24" s="289"/>
      <c r="G24" s="289"/>
      <c r="H24" s="289"/>
      <c r="I24" s="289"/>
      <c r="J24" s="289"/>
      <c r="K24" s="272"/>
      <c r="L24" s="272"/>
      <c r="M24" s="269"/>
      <c r="N24" s="320"/>
      <c r="O24" s="269"/>
      <c r="P24" s="269"/>
      <c r="Q24" s="269"/>
      <c r="R24" s="269"/>
    </row>
    <row r="25" spans="1:19" ht="10.5" customHeight="1">
      <c r="A25" s="321"/>
      <c r="B25" s="6"/>
      <c r="C25" s="6"/>
      <c r="D25" s="6"/>
      <c r="E25" s="6"/>
      <c r="F25" s="6"/>
      <c r="G25" s="6"/>
      <c r="H25" s="6"/>
      <c r="I25" s="6"/>
      <c r="J25" s="6"/>
      <c r="K25" s="6"/>
      <c r="L25" s="6"/>
      <c r="M25" s="6"/>
      <c r="N25" s="6"/>
      <c r="O25" s="6"/>
      <c r="P25" s="35"/>
      <c r="Q25" s="35"/>
      <c r="R25" s="35"/>
      <c r="S25" s="322"/>
    </row>
    <row r="26" spans="1:19">
      <c r="A26" s="269"/>
      <c r="B26" s="323"/>
      <c r="C26" s="15"/>
      <c r="D26" s="6"/>
      <c r="E26" s="15"/>
      <c r="F26" s="6"/>
      <c r="G26" s="6"/>
      <c r="H26" s="6"/>
      <c r="I26" s="6"/>
      <c r="J26" s="6"/>
      <c r="K26" s="6"/>
      <c r="L26" s="6"/>
      <c r="M26" s="6"/>
      <c r="N26" s="6"/>
      <c r="O26" s="6"/>
      <c r="P26" s="6"/>
      <c r="Q26" s="6"/>
      <c r="R26" s="6"/>
    </row>
    <row r="27" spans="1:19">
      <c r="A27" s="6"/>
      <c r="B27" s="6"/>
      <c r="C27" s="6"/>
      <c r="D27" s="6"/>
      <c r="E27" s="6"/>
      <c r="F27" s="484" t="s">
        <v>292</v>
      </c>
      <c r="G27" s="484"/>
      <c r="H27" s="324"/>
      <c r="I27" s="324"/>
      <c r="J27" s="6"/>
      <c r="K27" s="6"/>
      <c r="L27" s="6"/>
      <c r="M27" s="6"/>
      <c r="N27" s="6"/>
      <c r="O27" s="6"/>
      <c r="P27" s="6"/>
      <c r="Q27" s="6"/>
      <c r="R27" s="6"/>
    </row>
    <row r="28" spans="1:19" s="279" customFormat="1" ht="15.75" thickBot="1">
      <c r="A28" s="325"/>
      <c r="B28" s="276" t="s">
        <v>293</v>
      </c>
      <c r="C28" s="276"/>
      <c r="D28" s="326" t="s">
        <v>294</v>
      </c>
      <c r="E28" s="327">
        <v>10</v>
      </c>
      <c r="F28" s="328" t="s">
        <v>295</v>
      </c>
      <c r="G28" s="329" t="s">
        <v>296</v>
      </c>
      <c r="H28" s="485" t="s">
        <v>297</v>
      </c>
      <c r="I28" s="486"/>
      <c r="J28" s="486"/>
      <c r="K28" s="486"/>
      <c r="L28" s="486"/>
      <c r="M28" s="277"/>
      <c r="N28" s="6"/>
      <c r="O28" s="277"/>
      <c r="P28" s="277"/>
      <c r="Q28" s="277"/>
      <c r="R28" s="35"/>
      <c r="S28" s="278"/>
    </row>
    <row r="29" spans="1:19" ht="17.25" customHeight="1">
      <c r="A29" s="330" t="s">
        <v>298</v>
      </c>
      <c r="B29" s="331"/>
      <c r="C29" s="332"/>
      <c r="D29" s="6"/>
      <c r="E29" s="332"/>
      <c r="F29" s="211"/>
      <c r="G29" s="333"/>
      <c r="H29" s="333"/>
      <c r="I29" s="334"/>
      <c r="J29" s="334"/>
      <c r="K29" s="334"/>
      <c r="L29" s="335"/>
      <c r="M29" s="6"/>
      <c r="N29" s="336"/>
      <c r="O29" s="6"/>
      <c r="P29" s="6"/>
      <c r="Q29" s="6"/>
      <c r="R29" s="6"/>
      <c r="S29" s="337"/>
    </row>
    <row r="30" spans="1:19" ht="17.25" customHeight="1">
      <c r="A30" s="338">
        <f>D12</f>
        <v>0.25</v>
      </c>
      <c r="B30" s="339" t="s">
        <v>277</v>
      </c>
      <c r="C30" s="6"/>
      <c r="D30" s="6"/>
      <c r="E30" s="6"/>
      <c r="F30" s="15"/>
      <c r="G30" s="6"/>
      <c r="H30" s="15"/>
      <c r="I30" s="15"/>
      <c r="J30" s="6"/>
      <c r="K30" s="6"/>
      <c r="L30" s="15"/>
      <c r="M30" s="6"/>
      <c r="N30" s="6"/>
      <c r="O30" s="6"/>
      <c r="P30" s="6"/>
      <c r="Q30" s="6"/>
      <c r="R30" s="6"/>
      <c r="S30" s="337"/>
    </row>
    <row r="31" spans="1:19" ht="17.25" customHeight="1">
      <c r="A31" s="28">
        <f>VLOOKUP(B31,Criteria_Weights,6,FALSE)</f>
        <v>4</v>
      </c>
      <c r="B31" s="340" t="str">
        <f>E10</f>
        <v>Project Development Experience</v>
      </c>
      <c r="C31" s="340"/>
      <c r="D31" s="340"/>
      <c r="E31" s="341"/>
      <c r="F31" s="342"/>
      <c r="G31" s="343"/>
      <c r="H31" s="344"/>
      <c r="I31" s="344"/>
      <c r="J31" s="344"/>
      <c r="K31" s="344"/>
      <c r="L31" s="344"/>
      <c r="M31" s="6"/>
      <c r="N31" s="6"/>
      <c r="O31" s="6"/>
      <c r="P31" s="6"/>
      <c r="Q31" s="6"/>
      <c r="R31" s="6"/>
      <c r="S31" s="337"/>
    </row>
    <row r="32" spans="1:19" ht="17.25" customHeight="1">
      <c r="A32" s="28">
        <f>VLOOKUP(B32,Criteria_Weights,6,FALSE)</f>
        <v>1</v>
      </c>
      <c r="B32" s="340" t="str">
        <f>E11</f>
        <v>Ownership / O&amp;M Experience</v>
      </c>
      <c r="C32" s="345"/>
      <c r="D32" s="345"/>
      <c r="E32" s="341"/>
      <c r="F32" s="342"/>
      <c r="G32" s="343"/>
      <c r="H32" s="344"/>
      <c r="I32" s="344"/>
      <c r="J32" s="344"/>
      <c r="K32" s="344"/>
      <c r="L32" s="344"/>
      <c r="M32" s="6"/>
      <c r="N32" s="6"/>
      <c r="O32" s="6"/>
      <c r="P32" s="6"/>
      <c r="Q32" s="6"/>
      <c r="R32" s="6"/>
    </row>
    <row r="33" spans="1:18" ht="17.25" customHeight="1">
      <c r="A33" s="346"/>
      <c r="B33" s="323"/>
      <c r="C33" s="6"/>
      <c r="D33" s="6"/>
      <c r="E33" s="347" t="s">
        <v>299</v>
      </c>
      <c r="F33" s="348">
        <f>SUM(F31:F32)</f>
        <v>0</v>
      </c>
      <c r="G33" s="349">
        <f>SUM(G31:G32)</f>
        <v>0</v>
      </c>
      <c r="H33" s="15"/>
      <c r="I33" s="15"/>
      <c r="J33" s="15"/>
      <c r="K33" s="15"/>
      <c r="L33" s="15"/>
      <c r="M33" s="6"/>
      <c r="N33" s="6"/>
      <c r="O33" s="6"/>
      <c r="P33" s="6"/>
      <c r="Q33" s="6"/>
      <c r="R33" s="6"/>
    </row>
    <row r="34" spans="1:18" ht="17.25" customHeight="1">
      <c r="A34" s="346"/>
      <c r="B34" s="323"/>
      <c r="C34" s="6"/>
      <c r="D34" s="6"/>
      <c r="E34" s="347" t="s">
        <v>300</v>
      </c>
      <c r="F34" s="350">
        <f>SUMPRODUCT(A31:A32,F31:F32)</f>
        <v>0</v>
      </c>
      <c r="G34" s="351">
        <f>SUMPRODUCT(A31:A32,G31:G32)</f>
        <v>0</v>
      </c>
      <c r="H34" s="15"/>
      <c r="I34" s="15"/>
      <c r="J34" s="15"/>
      <c r="K34" s="15"/>
      <c r="L34" s="15"/>
      <c r="M34" s="6"/>
      <c r="N34" s="6"/>
      <c r="O34" s="6"/>
      <c r="P34" s="6"/>
      <c r="Q34" s="6"/>
      <c r="R34" s="6"/>
    </row>
    <row r="35" spans="1:18" ht="17.25" customHeight="1">
      <c r="A35" s="346"/>
      <c r="B35" s="323"/>
      <c r="C35" s="6"/>
      <c r="D35" s="6"/>
      <c r="E35" s="347" t="s">
        <v>301</v>
      </c>
      <c r="F35" s="352">
        <f>F34/(($E$28*$A$31)+($E$28*$A$32))*100</f>
        <v>0</v>
      </c>
      <c r="G35" s="353">
        <f>G34/(($E$28*$A$31)+($E$28*$A$32))*100</f>
        <v>0</v>
      </c>
      <c r="H35" s="15"/>
      <c r="I35" s="15"/>
      <c r="J35" s="15"/>
      <c r="K35" s="15"/>
      <c r="L35" s="15"/>
      <c r="M35" s="6"/>
      <c r="N35" s="6"/>
      <c r="O35" s="6"/>
      <c r="P35" s="6"/>
      <c r="Q35" s="6"/>
      <c r="R35" s="6"/>
    </row>
    <row r="36" spans="1:18" ht="17.25" customHeight="1">
      <c r="A36" s="28"/>
      <c r="B36" s="323"/>
      <c r="C36" s="6"/>
      <c r="D36" s="6"/>
      <c r="E36" s="354" t="s">
        <v>302</v>
      </c>
      <c r="F36" s="355">
        <f>F35*$D$12</f>
        <v>0</v>
      </c>
      <c r="G36" s="355">
        <f>G35*$D$12</f>
        <v>0</v>
      </c>
      <c r="H36" s="15"/>
      <c r="I36" s="15"/>
      <c r="J36" s="15"/>
      <c r="K36" s="15"/>
      <c r="L36" s="15"/>
      <c r="M36" s="6"/>
      <c r="N36" s="6"/>
      <c r="O36" s="6"/>
      <c r="P36" s="6"/>
      <c r="Q36" s="6"/>
      <c r="R36" s="6"/>
    </row>
    <row r="37" spans="1:18" ht="17.25" customHeight="1">
      <c r="A37" s="28"/>
      <c r="B37" s="323"/>
      <c r="C37" s="6"/>
      <c r="D37" s="6"/>
      <c r="E37" s="347"/>
      <c r="F37" s="15"/>
      <c r="G37" s="15"/>
      <c r="H37" s="15"/>
      <c r="I37" s="15"/>
      <c r="J37" s="15"/>
      <c r="K37" s="15"/>
      <c r="L37" s="15"/>
      <c r="M37" s="6"/>
      <c r="N37" s="6"/>
      <c r="O37" s="6"/>
      <c r="P37" s="6"/>
      <c r="Q37" s="6"/>
      <c r="R37" s="6"/>
    </row>
    <row r="38" spans="1:18" ht="17.25" customHeight="1">
      <c r="A38" s="338">
        <f>D16</f>
        <v>0.25</v>
      </c>
      <c r="B38" s="83" t="s">
        <v>265</v>
      </c>
      <c r="C38" s="6"/>
      <c r="D38" s="6"/>
      <c r="E38" s="15"/>
      <c r="F38" s="15"/>
      <c r="G38" s="6"/>
      <c r="H38" s="15"/>
      <c r="I38" s="15"/>
      <c r="J38" s="15"/>
      <c r="K38" s="15"/>
      <c r="L38" s="15"/>
      <c r="M38" s="6"/>
      <c r="N38" s="6"/>
      <c r="O38" s="6"/>
      <c r="P38" s="6"/>
      <c r="Q38" s="6"/>
      <c r="R38" s="6"/>
    </row>
    <row r="39" spans="1:18" ht="17.25" customHeight="1">
      <c r="A39" s="28">
        <f>VLOOKUP(B39,Criteria_Weights,6,FALSE)</f>
        <v>4</v>
      </c>
      <c r="B39" s="340" t="str">
        <f>E13</f>
        <v>Technical Feasibility</v>
      </c>
      <c r="C39" s="340"/>
      <c r="D39" s="340"/>
      <c r="E39" s="341"/>
      <c r="F39" s="342"/>
      <c r="G39" s="343"/>
      <c r="H39" s="344"/>
      <c r="I39" s="344"/>
      <c r="J39" s="344"/>
      <c r="K39" s="344"/>
      <c r="L39" s="344"/>
      <c r="M39" s="6"/>
      <c r="N39" s="6"/>
      <c r="O39" s="6"/>
      <c r="P39" s="320"/>
      <c r="Q39" s="6"/>
      <c r="R39" s="6"/>
    </row>
    <row r="40" spans="1:18" ht="17.25" customHeight="1">
      <c r="A40" s="28">
        <f>VLOOKUP(B40,Criteria_Weights,6,FALSE)</f>
        <v>2</v>
      </c>
      <c r="B40" s="482" t="str">
        <f>E14</f>
        <v>Resource Quality</v>
      </c>
      <c r="C40" s="482"/>
      <c r="D40" s="482"/>
      <c r="E40" s="483"/>
      <c r="F40" s="342"/>
      <c r="G40" s="356"/>
      <c r="H40" s="344"/>
      <c r="I40" s="344"/>
      <c r="J40" s="344"/>
      <c r="K40" s="344"/>
      <c r="L40" s="344"/>
      <c r="M40" s="6"/>
      <c r="N40" s="6"/>
      <c r="O40" s="6"/>
      <c r="P40" s="320"/>
      <c r="Q40" s="6"/>
      <c r="R40" s="6"/>
    </row>
    <row r="41" spans="1:18" ht="17.25" customHeight="1">
      <c r="A41" s="28">
        <f>VLOOKUP(B41,Criteria_Weights,6,FALSE)</f>
        <v>3</v>
      </c>
      <c r="B41" s="482" t="str">
        <f>E15</f>
        <v>Manufacturing Supply Chain</v>
      </c>
      <c r="C41" s="482"/>
      <c r="D41" s="482"/>
      <c r="E41" s="483"/>
      <c r="F41" s="342"/>
      <c r="G41" s="357"/>
      <c r="H41" s="344"/>
      <c r="I41" s="344"/>
      <c r="J41" s="344"/>
      <c r="K41" s="344"/>
      <c r="L41" s="344"/>
      <c r="M41" s="6"/>
      <c r="N41" s="6"/>
      <c r="O41" s="6"/>
      <c r="P41" s="320"/>
      <c r="Q41" s="6"/>
      <c r="R41" s="6"/>
    </row>
    <row r="42" spans="1:18" ht="17.25" customHeight="1">
      <c r="A42" s="346"/>
      <c r="B42" s="15"/>
      <c r="C42" s="6"/>
      <c r="D42" s="6"/>
      <c r="E42" s="347" t="s">
        <v>299</v>
      </c>
      <c r="F42" s="358">
        <f>SUM(F39:F41)</f>
        <v>0</v>
      </c>
      <c r="G42" s="359">
        <f>SUM(G39:G41)</f>
        <v>0</v>
      </c>
      <c r="H42" s="15"/>
      <c r="I42" s="320"/>
      <c r="J42" s="320"/>
      <c r="K42" s="320"/>
      <c r="L42" s="320"/>
      <c r="M42" s="6"/>
      <c r="N42" s="6"/>
      <c r="O42" s="6"/>
      <c r="P42" s="320"/>
      <c r="Q42" s="6"/>
      <c r="R42" s="6"/>
    </row>
    <row r="43" spans="1:18" ht="17.25" customHeight="1">
      <c r="A43" s="346"/>
      <c r="B43" s="15"/>
      <c r="C43" s="6"/>
      <c r="D43" s="6"/>
      <c r="E43" s="347" t="s">
        <v>300</v>
      </c>
      <c r="F43" s="360">
        <f>SUMPRODUCT($A$39:$A$41,F39:F41)</f>
        <v>0</v>
      </c>
      <c r="G43" s="351">
        <f>SUMPRODUCT($A$39:$A$41,G39:G41)</f>
        <v>0</v>
      </c>
      <c r="H43" s="15"/>
      <c r="I43" s="320"/>
      <c r="J43" s="320"/>
      <c r="K43" s="320"/>
      <c r="L43" s="320"/>
      <c r="M43" s="6"/>
      <c r="N43" s="6"/>
      <c r="O43" s="6"/>
      <c r="P43" s="320"/>
      <c r="Q43" s="6"/>
      <c r="R43" s="6"/>
    </row>
    <row r="44" spans="1:18" ht="17.25" customHeight="1">
      <c r="A44" s="346"/>
      <c r="B44" s="15"/>
      <c r="C44" s="6"/>
      <c r="D44" s="6"/>
      <c r="E44" s="347" t="s">
        <v>301</v>
      </c>
      <c r="F44" s="352">
        <f>F43/(($E$28*$A$39)+($E$28*$A$40)+($E$28*$A$41))*100</f>
        <v>0</v>
      </c>
      <c r="G44" s="353">
        <f>G43/(($E$28*$A$39)+($E$28*$A$40)+($E$28*$A$41))*100</f>
        <v>0</v>
      </c>
      <c r="H44" s="15"/>
      <c r="I44" s="320"/>
      <c r="J44" s="320"/>
      <c r="K44" s="320"/>
      <c r="L44" s="320"/>
      <c r="M44" s="6"/>
      <c r="N44" s="6"/>
      <c r="O44" s="6"/>
      <c r="P44" s="320"/>
      <c r="Q44" s="6"/>
      <c r="R44" s="6"/>
    </row>
    <row r="45" spans="1:18" ht="17.25" customHeight="1">
      <c r="A45" s="28"/>
      <c r="B45" s="15"/>
      <c r="C45" s="6"/>
      <c r="D45" s="6"/>
      <c r="E45" s="354" t="s">
        <v>302</v>
      </c>
      <c r="F45" s="355">
        <f>F44*$D$16</f>
        <v>0</v>
      </c>
      <c r="G45" s="361">
        <f>G44*$D$16</f>
        <v>0</v>
      </c>
      <c r="H45" s="15"/>
      <c r="I45" s="15"/>
      <c r="J45" s="15"/>
      <c r="K45" s="15"/>
      <c r="L45" s="15"/>
      <c r="M45" s="6"/>
      <c r="N45" s="6"/>
      <c r="O45" s="6"/>
      <c r="P45" s="6"/>
      <c r="Q45" s="6"/>
      <c r="R45" s="6"/>
    </row>
    <row r="46" spans="1:18" ht="17.25" customHeight="1">
      <c r="A46" s="28"/>
      <c r="B46" s="15"/>
      <c r="C46" s="6"/>
      <c r="D46" s="6"/>
      <c r="E46" s="347"/>
      <c r="F46" s="15"/>
      <c r="G46" s="15"/>
      <c r="H46" s="15"/>
      <c r="I46" s="15"/>
      <c r="J46" s="15"/>
      <c r="K46" s="15"/>
      <c r="L46" s="15"/>
      <c r="M46" s="6"/>
      <c r="N46" s="6"/>
      <c r="O46" s="6"/>
      <c r="P46" s="6"/>
      <c r="Q46" s="6"/>
      <c r="R46" s="6"/>
    </row>
    <row r="47" spans="1:18" ht="17.25" customHeight="1">
      <c r="A47" s="338">
        <f>D23</f>
        <v>0.5</v>
      </c>
      <c r="B47" s="83" t="s">
        <v>284</v>
      </c>
      <c r="C47" s="6"/>
      <c r="D47" s="6"/>
      <c r="E47" s="6"/>
      <c r="F47" s="6"/>
      <c r="G47" s="6"/>
      <c r="H47" s="15"/>
      <c r="I47" s="15"/>
      <c r="J47" s="15"/>
      <c r="K47" s="15"/>
      <c r="L47" s="15"/>
      <c r="M47" s="6"/>
      <c r="N47" s="6"/>
      <c r="O47" s="6"/>
      <c r="P47" s="6"/>
      <c r="Q47" s="6"/>
      <c r="R47" s="6"/>
    </row>
    <row r="48" spans="1:18" ht="17.25" customHeight="1">
      <c r="A48" s="28">
        <f t="shared" ref="A48:A53" si="1">VLOOKUP(B48,Criteria_Weights,6,FALSE)</f>
        <v>4</v>
      </c>
      <c r="B48" s="482" t="str">
        <f t="shared" ref="B48:B53" si="2">E17</f>
        <v>Site Control</v>
      </c>
      <c r="C48" s="482"/>
      <c r="D48" s="482"/>
      <c r="E48" s="483"/>
      <c r="F48" s="362"/>
      <c r="G48" s="343"/>
      <c r="H48" s="344"/>
      <c r="I48" s="344"/>
      <c r="J48" s="344"/>
      <c r="K48" s="344"/>
      <c r="L48" s="344"/>
      <c r="M48" s="6"/>
      <c r="N48" s="6"/>
      <c r="O48" s="6"/>
      <c r="P48" s="6"/>
      <c r="Q48" s="6"/>
      <c r="R48" s="6"/>
    </row>
    <row r="49" spans="1:18" ht="17.25" customHeight="1">
      <c r="A49" s="28">
        <f t="shared" si="1"/>
        <v>4</v>
      </c>
      <c r="B49" s="482" t="str">
        <f t="shared" si="2"/>
        <v>Permitting Status</v>
      </c>
      <c r="C49" s="482"/>
      <c r="D49" s="482"/>
      <c r="E49" s="483"/>
      <c r="F49" s="362"/>
      <c r="G49" s="356"/>
      <c r="H49" s="344"/>
      <c r="I49" s="344"/>
      <c r="J49" s="344"/>
      <c r="K49" s="344"/>
      <c r="L49" s="344"/>
      <c r="M49" s="6"/>
      <c r="N49" s="6"/>
      <c r="O49" s="6"/>
      <c r="P49" s="6"/>
      <c r="Q49" s="6"/>
      <c r="R49" s="6"/>
    </row>
    <row r="50" spans="1:18" ht="17.25" customHeight="1">
      <c r="A50" s="28">
        <f t="shared" si="1"/>
        <v>4</v>
      </c>
      <c r="B50" s="340" t="str">
        <f t="shared" si="2"/>
        <v>Project Financing Status</v>
      </c>
      <c r="C50" s="340"/>
      <c r="D50" s="340"/>
      <c r="E50" s="341"/>
      <c r="F50" s="363"/>
      <c r="G50" s="343"/>
      <c r="H50" s="344"/>
      <c r="I50" s="344"/>
      <c r="J50" s="344"/>
      <c r="K50" s="344"/>
      <c r="L50" s="344"/>
      <c r="M50" s="6"/>
      <c r="N50" s="6"/>
      <c r="O50" s="6"/>
      <c r="P50" s="6"/>
      <c r="Q50" s="6"/>
      <c r="R50" s="6"/>
    </row>
    <row r="51" spans="1:18" ht="17.25" customHeight="1">
      <c r="A51" s="28">
        <f t="shared" si="1"/>
        <v>4</v>
      </c>
      <c r="B51" s="482" t="str">
        <f t="shared" si="2"/>
        <v>Interconnection Progress</v>
      </c>
      <c r="C51" s="482"/>
      <c r="D51" s="482"/>
      <c r="E51" s="483"/>
      <c r="F51" s="342"/>
      <c r="G51" s="356"/>
      <c r="H51" s="344"/>
      <c r="I51" s="344"/>
      <c r="J51" s="344"/>
      <c r="K51" s="344"/>
      <c r="L51" s="344"/>
      <c r="M51" s="6"/>
      <c r="N51" s="6"/>
      <c r="O51" s="6"/>
      <c r="P51" s="6"/>
      <c r="Q51" s="6"/>
      <c r="R51" s="6"/>
    </row>
    <row r="52" spans="1:18" ht="17.25" customHeight="1">
      <c r="A52" s="28">
        <f t="shared" si="1"/>
        <v>3</v>
      </c>
      <c r="B52" s="482" t="str">
        <f t="shared" si="2"/>
        <v>Transmission Requirements</v>
      </c>
      <c r="C52" s="482"/>
      <c r="D52" s="482"/>
      <c r="E52" s="483"/>
      <c r="F52" s="362"/>
      <c r="G52" s="356"/>
      <c r="H52" s="344"/>
      <c r="I52" s="344"/>
      <c r="J52" s="344"/>
      <c r="K52" s="344"/>
      <c r="L52" s="344"/>
      <c r="M52" s="6"/>
      <c r="N52" s="6"/>
      <c r="O52" s="6"/>
      <c r="P52" s="6"/>
      <c r="Q52" s="6"/>
      <c r="R52" s="6"/>
    </row>
    <row r="53" spans="1:18" ht="17.25" customHeight="1">
      <c r="A53" s="28">
        <f t="shared" si="1"/>
        <v>3</v>
      </c>
      <c r="B53" s="482" t="str">
        <f t="shared" si="2"/>
        <v>Reasonableness of COD</v>
      </c>
      <c r="C53" s="482"/>
      <c r="D53" s="482"/>
      <c r="E53" s="483"/>
      <c r="F53" s="362"/>
      <c r="G53" s="357"/>
      <c r="H53" s="344"/>
      <c r="I53" s="344"/>
      <c r="J53" s="344"/>
      <c r="K53" s="344"/>
      <c r="L53" s="344"/>
      <c r="M53" s="6"/>
      <c r="N53" s="6"/>
      <c r="O53" s="6"/>
      <c r="P53" s="6"/>
      <c r="Q53" s="6"/>
      <c r="R53" s="6"/>
    </row>
    <row r="54" spans="1:18" ht="17.25" customHeight="1">
      <c r="A54" s="346"/>
      <c r="B54" s="15"/>
      <c r="C54" s="6"/>
      <c r="D54" s="6"/>
      <c r="E54" s="347" t="s">
        <v>299</v>
      </c>
      <c r="F54" s="358">
        <f>SUM(F48:F53)</f>
        <v>0</v>
      </c>
      <c r="G54" s="359">
        <f>SUM(G48:G53)</f>
        <v>0</v>
      </c>
      <c r="H54" s="15"/>
      <c r="I54" s="15"/>
      <c r="J54" s="15"/>
      <c r="K54" s="15"/>
      <c r="L54" s="15"/>
      <c r="M54" s="6"/>
      <c r="N54" s="6"/>
      <c r="O54" s="6"/>
      <c r="P54" s="6"/>
      <c r="Q54" s="6"/>
      <c r="R54" s="6"/>
    </row>
    <row r="55" spans="1:18" ht="17.25" customHeight="1">
      <c r="A55" s="346"/>
      <c r="B55" s="15"/>
      <c r="C55" s="6"/>
      <c r="D55" s="6"/>
      <c r="E55" s="347" t="s">
        <v>300</v>
      </c>
      <c r="F55" s="364">
        <f>SUMPRODUCT($A$48:$A$53,F48:F53)</f>
        <v>0</v>
      </c>
      <c r="G55" s="351">
        <f>SUMPRODUCT($A$48:$A$53,G48:G53)</f>
        <v>0</v>
      </c>
      <c r="H55" s="15"/>
      <c r="I55" s="15"/>
      <c r="J55" s="15"/>
      <c r="K55" s="15"/>
      <c r="L55" s="15"/>
      <c r="M55" s="6"/>
      <c r="N55" s="6"/>
      <c r="O55" s="6"/>
      <c r="P55" s="6"/>
      <c r="Q55" s="6"/>
      <c r="R55" s="6"/>
    </row>
    <row r="56" spans="1:18" ht="17.25" customHeight="1">
      <c r="A56" s="346"/>
      <c r="B56" s="15"/>
      <c r="C56" s="6"/>
      <c r="D56" s="6"/>
      <c r="E56" s="347" t="s">
        <v>301</v>
      </c>
      <c r="F56" s="352">
        <f>F55/(($E$28*$A$48)+($E$28*$A$49)+($E$28*$A$50)+($E$28*$A$51)+($E$28*$A$52)+($E$28*$A$53))*100</f>
        <v>0</v>
      </c>
      <c r="G56" s="353">
        <f>G55/(($E$28*$A$48)+($E$28*$A$49)+($E$28*$A$50)+($E$28*$A$51)+($E$28*$A$52)+($E$28*$A$53))*100</f>
        <v>0</v>
      </c>
      <c r="H56" s="15"/>
      <c r="I56" s="15"/>
      <c r="J56" s="15"/>
      <c r="K56" s="15"/>
      <c r="L56" s="15"/>
      <c r="M56" s="6"/>
      <c r="N56" s="6"/>
      <c r="O56" s="6"/>
      <c r="P56" s="6"/>
      <c r="Q56" s="6"/>
      <c r="R56" s="6"/>
    </row>
    <row r="57" spans="1:18" ht="17.25" customHeight="1">
      <c r="A57" s="6"/>
      <c r="B57" s="365"/>
      <c r="C57" s="6"/>
      <c r="D57" s="6"/>
      <c r="E57" s="354" t="s">
        <v>302</v>
      </c>
      <c r="F57" s="355">
        <f>F56*$D$23</f>
        <v>0</v>
      </c>
      <c r="G57" s="355">
        <f>G56*$D$23</f>
        <v>0</v>
      </c>
      <c r="H57" s="15"/>
      <c r="I57" s="15"/>
      <c r="J57" s="15"/>
      <c r="K57" s="15"/>
      <c r="L57" s="15"/>
      <c r="M57" s="6"/>
      <c r="N57" s="6"/>
      <c r="O57" s="6"/>
      <c r="P57" s="6"/>
      <c r="Q57" s="6"/>
      <c r="R57" s="6"/>
    </row>
    <row r="58" spans="1:18" ht="17.25" customHeight="1" thickBot="1">
      <c r="A58" s="6"/>
      <c r="B58" s="60"/>
      <c r="C58" s="6"/>
      <c r="D58" s="6"/>
      <c r="E58" s="15"/>
      <c r="F58" s="15"/>
      <c r="G58" s="6"/>
      <c r="H58" s="15"/>
      <c r="I58" s="15"/>
      <c r="J58" s="15"/>
      <c r="K58" s="15"/>
      <c r="L58" s="15"/>
      <c r="M58" s="6"/>
      <c r="N58" s="6"/>
      <c r="O58" s="6"/>
      <c r="P58" s="6"/>
      <c r="Q58" s="6"/>
      <c r="R58" s="6"/>
    </row>
    <row r="59" spans="1:18" ht="17.25" customHeight="1" thickTop="1" thickBot="1">
      <c r="A59" s="6"/>
      <c r="B59" s="60"/>
      <c r="C59" s="6"/>
      <c r="D59" s="6"/>
      <c r="E59" s="366" t="s">
        <v>303</v>
      </c>
      <c r="F59" s="367">
        <f>SUM(F36,F45,F57)</f>
        <v>0</v>
      </c>
      <c r="G59" s="367">
        <f>SUM(G36,G45,G57)</f>
        <v>0</v>
      </c>
      <c r="H59" s="368"/>
      <c r="I59" s="369"/>
      <c r="J59" s="369"/>
      <c r="K59" s="369"/>
      <c r="L59" s="369"/>
      <c r="M59" s="6"/>
      <c r="N59" s="6"/>
      <c r="O59" s="6"/>
      <c r="P59" s="6"/>
      <c r="Q59" s="6"/>
      <c r="R59" s="6"/>
    </row>
    <row r="60" spans="1:18" ht="13.5" thickTop="1">
      <c r="A60" s="6"/>
      <c r="B60" s="60"/>
      <c r="C60" s="6"/>
      <c r="D60" s="6"/>
      <c r="E60" s="366"/>
      <c r="F60" s="15"/>
      <c r="G60" s="15"/>
      <c r="H60" s="15"/>
      <c r="I60" s="6"/>
      <c r="J60" s="370"/>
      <c r="K60" s="370"/>
      <c r="L60" s="35"/>
      <c r="M60" s="366"/>
      <c r="N60" s="15"/>
      <c r="O60" s="15"/>
      <c r="P60" s="6"/>
      <c r="Q60" s="6"/>
      <c r="R60" s="6"/>
    </row>
    <row r="61" spans="1:18">
      <c r="A61" s="6"/>
      <c r="B61" s="60"/>
      <c r="C61" s="6"/>
      <c r="D61" s="6"/>
      <c r="E61" s="366"/>
      <c r="F61" s="15"/>
      <c r="G61" s="15"/>
      <c r="H61" s="15"/>
      <c r="I61" s="6"/>
      <c r="J61" s="371"/>
      <c r="K61" s="371"/>
      <c r="L61" s="6"/>
      <c r="M61" s="366"/>
      <c r="N61" s="15"/>
      <c r="O61" s="15"/>
      <c r="P61" s="6"/>
      <c r="Q61" s="6"/>
      <c r="R61" s="6"/>
    </row>
    <row r="62" spans="1:18">
      <c r="A62" s="321"/>
      <c r="B62" s="6"/>
      <c r="C62" s="6"/>
      <c r="D62" s="6"/>
      <c r="E62" s="6"/>
      <c r="F62" s="6"/>
      <c r="G62" s="6"/>
      <c r="H62" s="6"/>
      <c r="I62" s="6"/>
      <c r="J62" s="6"/>
      <c r="K62" s="6"/>
      <c r="L62" s="6"/>
      <c r="M62" s="6"/>
      <c r="N62" s="6"/>
      <c r="O62" s="6"/>
      <c r="P62" s="6"/>
      <c r="Q62" s="6"/>
      <c r="R62" s="6"/>
    </row>
    <row r="63" spans="1:18">
      <c r="A63" s="321"/>
      <c r="B63" s="83" t="s">
        <v>304</v>
      </c>
      <c r="C63" s="6"/>
      <c r="D63" s="6"/>
      <c r="E63" s="6"/>
      <c r="F63" s="6"/>
      <c r="G63" s="83" t="s">
        <v>305</v>
      </c>
      <c r="H63" s="6"/>
      <c r="I63" s="6"/>
      <c r="J63" s="6"/>
      <c r="K63" s="6"/>
      <c r="L63" s="6"/>
      <c r="M63" s="6"/>
      <c r="N63" s="6"/>
      <c r="O63" s="6"/>
      <c r="P63" s="6"/>
      <c r="Q63" s="6"/>
      <c r="R63" s="6"/>
    </row>
    <row r="64" spans="1:18">
      <c r="A64" s="321"/>
      <c r="B64" s="487"/>
      <c r="C64" s="487"/>
      <c r="D64" s="487"/>
      <c r="E64" s="487"/>
      <c r="F64" s="6"/>
      <c r="G64" s="487"/>
      <c r="H64" s="487"/>
      <c r="I64" s="487"/>
      <c r="J64" s="487"/>
      <c r="K64" s="487"/>
      <c r="L64" s="487"/>
      <c r="M64" s="6"/>
      <c r="N64" s="6"/>
      <c r="O64" s="6"/>
      <c r="P64" s="6"/>
      <c r="Q64" s="6"/>
      <c r="R64" s="6"/>
    </row>
    <row r="65" spans="1:18">
      <c r="A65" s="321"/>
      <c r="B65" s="487"/>
      <c r="C65" s="487"/>
      <c r="D65" s="487"/>
      <c r="E65" s="487"/>
      <c r="F65" s="6"/>
      <c r="G65" s="487"/>
      <c r="H65" s="487"/>
      <c r="I65" s="487"/>
      <c r="J65" s="487"/>
      <c r="K65" s="487"/>
      <c r="L65" s="487"/>
      <c r="M65" s="6"/>
      <c r="N65" s="6"/>
      <c r="O65" s="6"/>
      <c r="P65" s="6"/>
      <c r="Q65" s="6"/>
      <c r="R65" s="6"/>
    </row>
    <row r="66" spans="1:18">
      <c r="A66" s="321"/>
      <c r="B66" s="487"/>
      <c r="C66" s="487"/>
      <c r="D66" s="487"/>
      <c r="E66" s="487"/>
      <c r="F66" s="6"/>
      <c r="G66" s="487"/>
      <c r="H66" s="487"/>
      <c r="I66" s="487"/>
      <c r="J66" s="487"/>
      <c r="K66" s="487"/>
      <c r="L66" s="487"/>
      <c r="M66" s="6"/>
      <c r="N66" s="6"/>
      <c r="O66" s="6"/>
      <c r="P66" s="6"/>
      <c r="Q66" s="6"/>
      <c r="R66" s="6"/>
    </row>
    <row r="67" spans="1:18">
      <c r="A67" s="321"/>
      <c r="B67" s="487"/>
      <c r="C67" s="487"/>
      <c r="D67" s="487"/>
      <c r="E67" s="487"/>
      <c r="F67" s="6"/>
      <c r="G67" s="487"/>
      <c r="H67" s="487"/>
      <c r="I67" s="487"/>
      <c r="J67" s="487"/>
      <c r="K67" s="487"/>
      <c r="L67" s="487"/>
      <c r="M67" s="6"/>
      <c r="N67" s="6"/>
      <c r="O67" s="6"/>
      <c r="P67" s="6"/>
      <c r="Q67" s="6"/>
      <c r="R67" s="6"/>
    </row>
    <row r="68" spans="1:18">
      <c r="A68" s="321"/>
      <c r="B68" s="487"/>
      <c r="C68" s="487"/>
      <c r="D68" s="487"/>
      <c r="E68" s="487"/>
      <c r="F68" s="6"/>
      <c r="G68" s="487"/>
      <c r="H68" s="487"/>
      <c r="I68" s="487"/>
      <c r="J68" s="487"/>
      <c r="K68" s="487"/>
      <c r="L68" s="487"/>
      <c r="M68" s="6"/>
      <c r="N68" s="6"/>
      <c r="O68" s="6"/>
      <c r="P68" s="6"/>
      <c r="Q68" s="6"/>
      <c r="R68" s="6"/>
    </row>
    <row r="69" spans="1:18">
      <c r="A69" s="321"/>
      <c r="B69" s="6"/>
      <c r="C69" s="6"/>
      <c r="D69" s="6"/>
      <c r="E69" s="6"/>
      <c r="F69" s="6"/>
      <c r="G69" s="6"/>
      <c r="H69" s="6"/>
      <c r="I69" s="6"/>
      <c r="J69" s="6"/>
      <c r="K69" s="6"/>
      <c r="L69" s="6"/>
      <c r="M69" s="6"/>
      <c r="N69" s="6"/>
      <c r="O69" s="6"/>
      <c r="P69" s="6"/>
      <c r="Q69" s="6"/>
      <c r="R69" s="6"/>
    </row>
    <row r="70" spans="1:18">
      <c r="A70" s="321"/>
      <c r="B70" s="6"/>
      <c r="C70" s="6"/>
      <c r="D70" s="6"/>
      <c r="E70" s="6"/>
      <c r="F70" s="6"/>
      <c r="G70" s="6"/>
      <c r="H70" s="6"/>
      <c r="I70" s="6"/>
      <c r="J70" s="6"/>
      <c r="K70" s="6"/>
      <c r="L70" s="6"/>
      <c r="M70" s="6"/>
      <c r="N70" s="6"/>
      <c r="O70" s="6"/>
      <c r="P70" s="6"/>
      <c r="Q70" s="6"/>
      <c r="R70" s="6"/>
    </row>
    <row r="71" spans="1:18">
      <c r="A71" s="321"/>
      <c r="B71" s="6"/>
      <c r="C71" s="6"/>
      <c r="D71" s="6"/>
      <c r="E71" s="6"/>
      <c r="F71" s="6"/>
      <c r="G71" s="6"/>
      <c r="H71" s="6"/>
      <c r="I71" s="6"/>
      <c r="J71" s="6"/>
      <c r="K71" s="6"/>
      <c r="L71" s="6"/>
      <c r="M71" s="6"/>
      <c r="N71" s="6"/>
      <c r="O71" s="6"/>
      <c r="P71" s="6"/>
      <c r="Q71" s="6"/>
      <c r="R71" s="6"/>
    </row>
    <row r="72" spans="1:18">
      <c r="A72" s="321"/>
      <c r="B72" s="6"/>
      <c r="C72" s="6"/>
      <c r="D72" s="6"/>
      <c r="E72" s="6"/>
      <c r="F72" s="6"/>
      <c r="G72" s="6"/>
      <c r="H72" s="6"/>
      <c r="I72" s="6"/>
      <c r="J72" s="6"/>
      <c r="K72" s="6"/>
      <c r="L72" s="6"/>
      <c r="M72" s="6"/>
      <c r="N72" s="6"/>
      <c r="O72" s="6"/>
      <c r="P72" s="6"/>
      <c r="Q72" s="6"/>
      <c r="R72" s="6"/>
    </row>
    <row r="73" spans="1:18">
      <c r="A73" s="321"/>
      <c r="B73" s="6"/>
      <c r="C73" s="6"/>
      <c r="D73" s="6"/>
      <c r="E73" s="6"/>
      <c r="F73" s="6"/>
      <c r="G73" s="6"/>
      <c r="H73" s="6"/>
      <c r="I73" s="6"/>
      <c r="J73" s="6"/>
      <c r="K73" s="6"/>
      <c r="L73" s="6"/>
      <c r="M73" s="6"/>
      <c r="N73" s="6"/>
      <c r="O73" s="6"/>
      <c r="P73" s="6"/>
      <c r="Q73" s="6"/>
      <c r="R73" s="6"/>
    </row>
    <row r="74" spans="1:18">
      <c r="A74" s="321"/>
      <c r="B74" s="6"/>
      <c r="C74" s="6"/>
      <c r="D74" s="6"/>
      <c r="E74" s="6"/>
      <c r="F74" s="6"/>
      <c r="G74" s="6"/>
      <c r="H74" s="6"/>
      <c r="I74" s="6"/>
      <c r="J74" s="6"/>
      <c r="K74" s="6"/>
      <c r="L74" s="6"/>
      <c r="M74" s="6"/>
      <c r="N74" s="6"/>
      <c r="O74" s="6"/>
      <c r="P74" s="6"/>
      <c r="Q74" s="6"/>
      <c r="R74" s="6"/>
    </row>
    <row r="75" spans="1:18">
      <c r="A75" s="321"/>
      <c r="B75" s="6"/>
      <c r="C75" s="6"/>
      <c r="D75" s="6"/>
      <c r="E75" s="6"/>
      <c r="F75" s="6"/>
      <c r="G75" s="6"/>
      <c r="H75" s="6"/>
      <c r="I75" s="6"/>
      <c r="J75" s="6"/>
      <c r="K75" s="6"/>
      <c r="L75" s="6"/>
      <c r="M75" s="6"/>
      <c r="N75" s="6"/>
      <c r="O75" s="6"/>
      <c r="P75" s="6"/>
      <c r="Q75" s="6"/>
      <c r="R75" s="6"/>
    </row>
    <row r="76" spans="1:18">
      <c r="A76" s="321"/>
      <c r="B76" s="6"/>
      <c r="C76" s="6"/>
      <c r="D76" s="6"/>
      <c r="E76" s="6"/>
      <c r="F76" s="6"/>
      <c r="G76" s="6"/>
      <c r="H76" s="6"/>
      <c r="I76" s="6"/>
      <c r="J76" s="6"/>
      <c r="K76" s="6"/>
      <c r="L76" s="6"/>
      <c r="M76" s="6"/>
      <c r="N76" s="6"/>
      <c r="O76" s="6"/>
      <c r="P76" s="6"/>
      <c r="Q76" s="6"/>
      <c r="R76" s="6"/>
    </row>
    <row r="77" spans="1:18">
      <c r="A77" s="321"/>
      <c r="B77" s="6"/>
      <c r="C77" s="6"/>
      <c r="D77" s="6"/>
      <c r="E77" s="6"/>
      <c r="F77" s="6"/>
      <c r="G77" s="6"/>
      <c r="H77" s="6"/>
      <c r="I77" s="6"/>
      <c r="J77" s="6"/>
      <c r="K77" s="6"/>
      <c r="L77" s="6"/>
      <c r="M77" s="6"/>
      <c r="N77" s="6"/>
      <c r="O77" s="6"/>
      <c r="P77" s="6"/>
      <c r="Q77" s="6"/>
      <c r="R77" s="6"/>
    </row>
    <row r="78" spans="1:18">
      <c r="A78" s="321"/>
      <c r="B78" s="6"/>
      <c r="C78" s="6"/>
      <c r="D78" s="6"/>
      <c r="E78" s="6"/>
      <c r="F78" s="6"/>
      <c r="G78" s="6"/>
      <c r="H78" s="6"/>
      <c r="I78" s="6"/>
      <c r="J78" s="6"/>
      <c r="K78" s="6"/>
      <c r="L78" s="6"/>
      <c r="M78" s="6"/>
      <c r="N78" s="6"/>
      <c r="O78" s="6"/>
      <c r="P78" s="6"/>
      <c r="Q78" s="6"/>
      <c r="R78" s="6"/>
    </row>
    <row r="79" spans="1:18">
      <c r="A79" s="321"/>
      <c r="B79" s="6"/>
      <c r="C79" s="6"/>
      <c r="D79" s="6"/>
      <c r="E79" s="6"/>
      <c r="F79" s="6"/>
      <c r="G79" s="6"/>
      <c r="H79" s="6"/>
      <c r="I79" s="6"/>
      <c r="J79" s="6"/>
      <c r="K79" s="6"/>
      <c r="L79" s="6"/>
      <c r="M79" s="6"/>
      <c r="N79" s="6"/>
      <c r="O79" s="6"/>
      <c r="P79" s="6"/>
      <c r="Q79" s="6"/>
      <c r="R79" s="6"/>
    </row>
    <row r="80" spans="1:18">
      <c r="A80" s="321"/>
      <c r="B80" s="6"/>
      <c r="C80" s="6"/>
      <c r="D80" s="6"/>
      <c r="E80" s="6"/>
      <c r="F80" s="6"/>
      <c r="G80" s="6"/>
      <c r="H80" s="6"/>
      <c r="I80" s="6"/>
      <c r="J80" s="6"/>
      <c r="K80" s="6"/>
      <c r="L80" s="6"/>
      <c r="M80" s="6"/>
      <c r="N80" s="6"/>
      <c r="O80" s="6"/>
      <c r="P80" s="6"/>
      <c r="Q80" s="6"/>
      <c r="R80" s="6"/>
    </row>
    <row r="81" spans="1:18">
      <c r="A81" s="321"/>
      <c r="B81" s="6"/>
      <c r="C81" s="6"/>
      <c r="D81" s="6"/>
      <c r="E81" s="6"/>
      <c r="F81" s="6"/>
      <c r="G81" s="6"/>
      <c r="H81" s="6"/>
      <c r="I81" s="6"/>
      <c r="J81" s="6"/>
      <c r="K81" s="6"/>
      <c r="L81" s="6"/>
      <c r="M81" s="6"/>
      <c r="N81" s="6"/>
      <c r="O81" s="6"/>
      <c r="P81" s="6"/>
      <c r="Q81" s="6"/>
      <c r="R81" s="6"/>
    </row>
    <row r="82" spans="1:18">
      <c r="A82" s="321"/>
      <c r="B82" s="6"/>
      <c r="C82" s="6"/>
      <c r="D82" s="6"/>
      <c r="E82" s="6"/>
      <c r="F82" s="6"/>
      <c r="G82" s="6"/>
      <c r="H82" s="6"/>
      <c r="I82" s="6"/>
      <c r="J82" s="6"/>
      <c r="K82" s="6"/>
      <c r="L82" s="6"/>
      <c r="M82" s="6"/>
      <c r="N82" s="6"/>
      <c r="O82" s="6"/>
      <c r="P82" s="6"/>
      <c r="Q82" s="6"/>
      <c r="R82" s="6"/>
    </row>
    <row r="83" spans="1:18">
      <c r="A83" s="321"/>
      <c r="B83" s="6"/>
      <c r="C83" s="6"/>
      <c r="D83" s="6"/>
      <c r="E83" s="6"/>
      <c r="F83" s="6"/>
      <c r="G83" s="6"/>
      <c r="H83" s="6"/>
      <c r="I83" s="6"/>
      <c r="J83" s="6"/>
      <c r="K83" s="6"/>
      <c r="L83" s="6"/>
      <c r="M83" s="6"/>
      <c r="N83" s="6"/>
      <c r="O83" s="6"/>
      <c r="P83" s="6"/>
      <c r="Q83" s="6"/>
      <c r="R83" s="6"/>
    </row>
    <row r="84" spans="1:18">
      <c r="A84" s="321"/>
      <c r="B84" s="6"/>
      <c r="C84" s="6"/>
      <c r="D84" s="6"/>
      <c r="E84" s="6"/>
      <c r="F84" s="6"/>
      <c r="G84" s="6"/>
      <c r="H84" s="6"/>
      <c r="I84" s="6"/>
      <c r="J84" s="6"/>
      <c r="K84" s="6"/>
      <c r="L84" s="6"/>
      <c r="M84" s="6"/>
      <c r="N84" s="6"/>
      <c r="O84" s="6"/>
      <c r="P84" s="6"/>
      <c r="Q84" s="6"/>
      <c r="R84" s="6"/>
    </row>
    <row r="85" spans="1:18">
      <c r="A85" s="321"/>
      <c r="B85" s="6"/>
      <c r="C85" s="6"/>
      <c r="D85" s="6"/>
      <c r="E85" s="6"/>
      <c r="F85" s="6"/>
      <c r="G85" s="6"/>
      <c r="H85" s="6"/>
      <c r="I85" s="6"/>
      <c r="J85" s="6"/>
      <c r="K85" s="6"/>
      <c r="L85" s="6"/>
      <c r="M85" s="6"/>
      <c r="N85" s="6"/>
      <c r="O85" s="6"/>
      <c r="P85" s="6"/>
      <c r="Q85" s="6"/>
      <c r="R85" s="6"/>
    </row>
    <row r="86" spans="1:18">
      <c r="A86" s="321"/>
      <c r="B86" s="6"/>
      <c r="C86" s="6"/>
      <c r="D86" s="6"/>
      <c r="E86" s="6"/>
      <c r="F86" s="6"/>
      <c r="G86" s="6"/>
      <c r="H86" s="6"/>
      <c r="I86" s="6"/>
      <c r="J86" s="6"/>
      <c r="K86" s="6"/>
      <c r="L86" s="6"/>
      <c r="M86" s="6"/>
      <c r="N86" s="6"/>
      <c r="O86" s="6"/>
      <c r="P86" s="6"/>
      <c r="Q86" s="6"/>
      <c r="R86" s="6"/>
    </row>
    <row r="87" spans="1:18">
      <c r="A87" s="321"/>
      <c r="B87" s="6"/>
      <c r="C87" s="6" t="s">
        <v>264</v>
      </c>
      <c r="D87" s="6"/>
      <c r="E87" s="6"/>
      <c r="F87" s="6"/>
      <c r="G87" s="6"/>
      <c r="H87" s="6"/>
      <c r="I87" s="6"/>
      <c r="J87" s="6"/>
      <c r="K87" s="6"/>
      <c r="L87" s="6"/>
      <c r="M87" s="6"/>
      <c r="N87" s="6"/>
      <c r="O87" s="6"/>
      <c r="P87" s="6"/>
      <c r="Q87" s="6"/>
      <c r="R87" s="6"/>
    </row>
    <row r="88" spans="1:18">
      <c r="A88" s="321"/>
      <c r="B88" s="6">
        <v>1</v>
      </c>
      <c r="C88" s="6" t="s">
        <v>155</v>
      </c>
      <c r="D88" s="6"/>
      <c r="E88" s="6"/>
      <c r="F88" s="6"/>
      <c r="G88" s="6"/>
      <c r="H88" s="6"/>
      <c r="I88" s="6"/>
      <c r="J88" s="6"/>
      <c r="K88" s="6"/>
      <c r="L88" s="6"/>
      <c r="M88" s="6"/>
      <c r="N88" s="6"/>
      <c r="O88" s="6"/>
      <c r="P88" s="6"/>
      <c r="Q88" s="6"/>
      <c r="R88" s="6"/>
    </row>
    <row r="89" spans="1:18">
      <c r="A89" s="321"/>
      <c r="B89" s="6">
        <v>2</v>
      </c>
      <c r="C89" s="6" t="s">
        <v>306</v>
      </c>
      <c r="D89" s="6"/>
      <c r="E89" s="6"/>
      <c r="F89" s="6"/>
      <c r="G89" s="6"/>
      <c r="H89" s="6"/>
      <c r="I89" s="6"/>
      <c r="J89" s="6"/>
      <c r="K89" s="6"/>
      <c r="L89" s="6"/>
      <c r="M89" s="6"/>
      <c r="N89" s="6"/>
      <c r="O89" s="6"/>
      <c r="P89" s="6"/>
      <c r="Q89" s="6"/>
      <c r="R89" s="6"/>
    </row>
    <row r="90" spans="1:18">
      <c r="A90" s="321"/>
      <c r="B90" s="6">
        <v>3</v>
      </c>
      <c r="C90" s="6" t="s">
        <v>307</v>
      </c>
      <c r="D90" s="6"/>
      <c r="E90" s="6"/>
      <c r="F90" s="6"/>
      <c r="G90" s="6"/>
      <c r="H90" s="6"/>
      <c r="I90" s="6"/>
      <c r="J90" s="6"/>
      <c r="K90" s="6"/>
      <c r="L90" s="6"/>
      <c r="M90" s="6"/>
      <c r="N90" s="6"/>
      <c r="O90" s="6"/>
      <c r="P90" s="6"/>
      <c r="Q90" s="6"/>
      <c r="R90" s="6"/>
    </row>
    <row r="91" spans="1:18">
      <c r="A91" s="321"/>
      <c r="B91" s="6">
        <v>4</v>
      </c>
      <c r="C91" s="6" t="s">
        <v>308</v>
      </c>
      <c r="D91" s="6"/>
      <c r="E91" s="6"/>
      <c r="F91" s="6"/>
      <c r="G91" s="6"/>
      <c r="H91" s="6"/>
      <c r="I91" s="6"/>
      <c r="J91" s="6"/>
      <c r="K91" s="6"/>
      <c r="L91" s="6"/>
      <c r="M91" s="6"/>
      <c r="N91" s="6"/>
      <c r="O91" s="6"/>
      <c r="P91" s="6"/>
      <c r="Q91" s="6"/>
      <c r="R91" s="6"/>
    </row>
    <row r="92" spans="1:18">
      <c r="A92" s="321"/>
      <c r="B92" s="6">
        <v>5</v>
      </c>
      <c r="C92" s="6" t="s">
        <v>309</v>
      </c>
      <c r="D92" s="6"/>
      <c r="E92" s="6"/>
      <c r="F92" s="6"/>
      <c r="G92" s="6"/>
      <c r="H92" s="6"/>
      <c r="I92" s="6"/>
      <c r="J92" s="6"/>
      <c r="K92" s="6"/>
      <c r="L92" s="6"/>
      <c r="M92" s="6"/>
      <c r="N92" s="6"/>
      <c r="O92" s="6"/>
      <c r="P92" s="6"/>
      <c r="Q92" s="6"/>
      <c r="R92" s="6"/>
    </row>
    <row r="93" spans="1:18">
      <c r="A93" s="321"/>
      <c r="B93" s="6">
        <v>6</v>
      </c>
      <c r="C93" s="6" t="s">
        <v>156</v>
      </c>
      <c r="D93" s="6"/>
      <c r="E93" s="6"/>
      <c r="F93" s="6"/>
      <c r="G93" s="6"/>
      <c r="H93" s="6"/>
      <c r="I93" s="6"/>
      <c r="J93" s="6"/>
      <c r="K93" s="6"/>
      <c r="L93" s="6"/>
      <c r="M93" s="6"/>
      <c r="N93" s="6"/>
      <c r="O93" s="6"/>
      <c r="P93" s="6"/>
      <c r="Q93" s="6"/>
      <c r="R93" s="6"/>
    </row>
    <row r="94" spans="1:18">
      <c r="A94" s="321"/>
      <c r="B94" s="6">
        <v>7</v>
      </c>
      <c r="C94" s="6" t="s">
        <v>310</v>
      </c>
      <c r="D94" s="6"/>
      <c r="E94" s="6"/>
      <c r="F94" s="6"/>
      <c r="G94" s="6"/>
      <c r="H94" s="6"/>
      <c r="I94" s="6"/>
      <c r="J94" s="6"/>
      <c r="K94" s="6"/>
      <c r="L94" s="6"/>
      <c r="M94" s="6"/>
      <c r="N94" s="6"/>
      <c r="O94" s="6"/>
      <c r="P94" s="6"/>
      <c r="Q94" s="6"/>
      <c r="R94" s="6"/>
    </row>
    <row r="95" spans="1:18">
      <c r="A95" s="321"/>
      <c r="B95" s="6">
        <v>8</v>
      </c>
      <c r="C95" s="6" t="s">
        <v>311</v>
      </c>
      <c r="D95" s="6"/>
      <c r="E95" s="6"/>
      <c r="F95" s="6"/>
      <c r="G95" s="6"/>
      <c r="H95" s="6"/>
      <c r="I95" s="6"/>
      <c r="J95" s="6"/>
      <c r="K95" s="6"/>
      <c r="L95" s="6"/>
      <c r="M95" s="6"/>
      <c r="N95" s="6"/>
      <c r="O95" s="6"/>
      <c r="P95" s="6"/>
      <c r="Q95" s="6"/>
      <c r="R95" s="6"/>
    </row>
    <row r="96" spans="1:18">
      <c r="A96" s="321"/>
      <c r="B96" s="6">
        <v>9</v>
      </c>
      <c r="C96" s="6" t="s">
        <v>154</v>
      </c>
      <c r="D96" s="6"/>
      <c r="E96" s="6"/>
      <c r="F96" s="6"/>
      <c r="G96" s="6"/>
      <c r="H96" s="6"/>
      <c r="I96" s="6"/>
      <c r="J96" s="6"/>
      <c r="K96" s="6"/>
      <c r="L96" s="6"/>
      <c r="M96" s="6"/>
      <c r="N96" s="6"/>
      <c r="O96" s="6"/>
      <c r="P96" s="6"/>
      <c r="Q96" s="6"/>
      <c r="R96" s="6"/>
    </row>
    <row r="97" spans="1:18">
      <c r="A97" s="321"/>
      <c r="B97" s="6">
        <v>10</v>
      </c>
      <c r="C97" s="6" t="s">
        <v>51</v>
      </c>
      <c r="D97" s="6"/>
      <c r="E97" s="6"/>
      <c r="F97" s="6"/>
      <c r="G97" s="6"/>
      <c r="H97" s="6"/>
      <c r="I97" s="6"/>
      <c r="J97" s="6"/>
      <c r="K97" s="6"/>
      <c r="L97" s="6"/>
      <c r="M97" s="6"/>
      <c r="N97" s="6"/>
      <c r="O97" s="6"/>
      <c r="P97" s="6"/>
      <c r="Q97" s="6"/>
      <c r="R97" s="6"/>
    </row>
    <row r="98" spans="1:18">
      <c r="A98" s="321"/>
      <c r="B98" s="6">
        <v>11</v>
      </c>
      <c r="C98" s="6" t="s">
        <v>153</v>
      </c>
      <c r="D98" s="6"/>
      <c r="E98" s="6"/>
      <c r="F98" s="6"/>
      <c r="G98" s="6"/>
      <c r="H98" s="6"/>
      <c r="I98" s="6"/>
      <c r="J98" s="6"/>
      <c r="K98" s="6"/>
      <c r="L98" s="6"/>
      <c r="M98" s="6"/>
      <c r="N98" s="6"/>
      <c r="O98" s="6"/>
      <c r="P98" s="6"/>
      <c r="Q98" s="6"/>
      <c r="R98" s="6"/>
    </row>
    <row r="99" spans="1:18">
      <c r="A99" s="321"/>
      <c r="B99" s="6">
        <v>12</v>
      </c>
      <c r="C99" s="6" t="s">
        <v>312</v>
      </c>
      <c r="D99" s="6"/>
      <c r="E99" s="6"/>
      <c r="F99" s="6"/>
      <c r="G99" s="6"/>
      <c r="H99" s="6"/>
      <c r="I99" s="6"/>
      <c r="J99" s="6"/>
      <c r="K99" s="6"/>
      <c r="L99" s="6"/>
      <c r="M99" s="6"/>
      <c r="N99" s="6"/>
      <c r="O99" s="6"/>
      <c r="P99" s="6"/>
      <c r="Q99" s="6"/>
      <c r="R99" s="6"/>
    </row>
    <row r="100" spans="1:18">
      <c r="A100" s="321"/>
      <c r="B100" s="6">
        <v>13</v>
      </c>
      <c r="C100" s="6" t="s">
        <v>313</v>
      </c>
      <c r="D100" s="6"/>
      <c r="E100" s="6"/>
      <c r="F100" s="6"/>
      <c r="G100" s="6"/>
      <c r="H100" s="6"/>
      <c r="I100" s="6"/>
      <c r="J100" s="6"/>
      <c r="K100" s="6"/>
      <c r="L100" s="6"/>
      <c r="M100" s="6"/>
      <c r="N100" s="6"/>
      <c r="O100" s="6"/>
      <c r="P100" s="6"/>
      <c r="Q100" s="6"/>
      <c r="R100" s="6"/>
    </row>
    <row r="101" spans="1:18">
      <c r="A101" s="321"/>
      <c r="B101" s="6"/>
      <c r="C101" s="6"/>
      <c r="D101" s="6"/>
      <c r="E101" s="6"/>
      <c r="F101" s="6"/>
      <c r="G101" s="6"/>
      <c r="H101" s="6"/>
      <c r="I101" s="6"/>
      <c r="J101" s="6"/>
      <c r="K101" s="6"/>
      <c r="L101" s="6"/>
      <c r="M101" s="6"/>
      <c r="N101" s="6"/>
      <c r="O101" s="6"/>
      <c r="P101" s="6"/>
      <c r="Q101" s="6"/>
      <c r="R101" s="6"/>
    </row>
    <row r="102" spans="1:18">
      <c r="A102" s="321"/>
      <c r="B102" s="6"/>
      <c r="C102" s="6"/>
      <c r="D102" s="6"/>
      <c r="E102" s="6"/>
      <c r="F102" s="6"/>
      <c r="G102" s="6"/>
      <c r="H102" s="6"/>
      <c r="I102" s="6"/>
      <c r="J102" s="6"/>
      <c r="K102" s="6"/>
      <c r="L102" s="6"/>
      <c r="M102" s="6"/>
      <c r="N102" s="6"/>
      <c r="O102" s="6"/>
      <c r="P102" s="6"/>
      <c r="Q102" s="6"/>
      <c r="R102" s="6"/>
    </row>
    <row r="103" spans="1:18">
      <c r="A103" s="321"/>
      <c r="B103" s="6"/>
      <c r="C103" s="6"/>
      <c r="D103" s="6"/>
      <c r="E103" s="6"/>
      <c r="F103" s="6"/>
      <c r="G103" s="6"/>
      <c r="H103" s="6"/>
      <c r="I103" s="6"/>
      <c r="J103" s="6"/>
      <c r="K103" s="6"/>
      <c r="L103" s="6"/>
      <c r="M103" s="6"/>
      <c r="N103" s="6"/>
      <c r="O103" s="6"/>
      <c r="P103" s="6"/>
      <c r="Q103" s="6"/>
      <c r="R103" s="6"/>
    </row>
    <row r="104" spans="1:18">
      <c r="A104" s="321"/>
      <c r="B104" s="6"/>
      <c r="C104" s="6"/>
      <c r="D104" s="6"/>
      <c r="E104" s="6"/>
      <c r="F104" s="6"/>
      <c r="G104" s="6"/>
      <c r="H104" s="6"/>
      <c r="I104" s="6"/>
      <c r="J104" s="6"/>
      <c r="K104" s="6"/>
      <c r="L104" s="6"/>
      <c r="M104" s="6"/>
      <c r="N104" s="6"/>
      <c r="O104" s="6"/>
      <c r="P104" s="6"/>
      <c r="Q104" s="6"/>
      <c r="R104" s="6"/>
    </row>
    <row r="105" spans="1:18">
      <c r="A105" s="321"/>
      <c r="B105" s="6"/>
      <c r="C105" s="6"/>
      <c r="D105" s="6"/>
      <c r="E105" s="6"/>
      <c r="F105" s="6"/>
      <c r="G105" s="6"/>
      <c r="H105" s="6"/>
      <c r="I105" s="6"/>
      <c r="J105" s="6"/>
      <c r="K105" s="6"/>
      <c r="L105" s="6"/>
      <c r="M105" s="6"/>
      <c r="N105" s="6"/>
      <c r="O105" s="6"/>
      <c r="P105" s="6"/>
      <c r="Q105" s="6"/>
      <c r="R105" s="6"/>
    </row>
    <row r="106" spans="1:18">
      <c r="A106" s="321"/>
      <c r="B106" s="6"/>
      <c r="C106" s="6"/>
      <c r="D106" s="6"/>
      <c r="E106" s="6"/>
      <c r="F106" s="6"/>
      <c r="G106" s="6"/>
      <c r="H106" s="6"/>
      <c r="I106" s="6"/>
      <c r="J106" s="6"/>
      <c r="K106" s="6"/>
      <c r="L106" s="6"/>
      <c r="M106" s="6"/>
      <c r="N106" s="6"/>
      <c r="O106" s="6"/>
      <c r="P106" s="6"/>
      <c r="Q106" s="6"/>
      <c r="R106" s="6"/>
    </row>
    <row r="107" spans="1:18">
      <c r="A107" s="321"/>
      <c r="B107" s="6"/>
      <c r="C107" s="6"/>
      <c r="D107" s="6"/>
      <c r="E107" s="6"/>
      <c r="F107" s="6"/>
      <c r="G107" s="6"/>
      <c r="H107" s="6"/>
      <c r="I107" s="6"/>
      <c r="J107" s="6"/>
      <c r="K107" s="6"/>
      <c r="L107" s="6"/>
      <c r="M107" s="6"/>
      <c r="N107" s="6"/>
      <c r="O107" s="6"/>
      <c r="P107" s="6"/>
      <c r="Q107" s="6"/>
      <c r="R107" s="6"/>
    </row>
    <row r="108" spans="1:18">
      <c r="A108" s="321"/>
      <c r="B108" s="6"/>
      <c r="C108" s="6"/>
      <c r="D108" s="6"/>
      <c r="E108" s="6"/>
      <c r="F108" s="6"/>
      <c r="G108" s="6"/>
      <c r="H108" s="6"/>
      <c r="I108" s="6"/>
      <c r="J108" s="6"/>
      <c r="K108" s="6"/>
      <c r="L108" s="6"/>
      <c r="M108" s="6"/>
      <c r="N108" s="6"/>
      <c r="O108" s="6"/>
      <c r="P108" s="6"/>
      <c r="Q108" s="6"/>
      <c r="R108" s="6"/>
    </row>
    <row r="109" spans="1:18">
      <c r="A109" s="321"/>
      <c r="B109" s="6"/>
      <c r="C109" s="6"/>
      <c r="D109" s="6"/>
      <c r="E109" s="6"/>
      <c r="F109" s="6"/>
      <c r="G109" s="6"/>
      <c r="H109" s="6"/>
      <c r="I109" s="6"/>
      <c r="J109" s="6"/>
      <c r="K109" s="6"/>
      <c r="L109" s="6"/>
      <c r="M109" s="6"/>
      <c r="N109" s="6"/>
      <c r="O109" s="6"/>
      <c r="P109" s="6"/>
      <c r="Q109" s="6"/>
      <c r="R109" s="6"/>
    </row>
    <row r="110" spans="1:18">
      <c r="A110" s="321"/>
      <c r="B110" s="6"/>
      <c r="C110" s="6"/>
      <c r="D110" s="6"/>
      <c r="E110" s="6"/>
      <c r="F110" s="6"/>
      <c r="G110" s="6"/>
      <c r="H110" s="6"/>
      <c r="I110" s="6"/>
      <c r="J110" s="6"/>
      <c r="K110" s="6"/>
      <c r="L110" s="6"/>
      <c r="M110" s="6"/>
      <c r="N110" s="6"/>
      <c r="O110" s="6"/>
      <c r="P110" s="6"/>
      <c r="Q110" s="6"/>
      <c r="R110" s="6"/>
    </row>
    <row r="111" spans="1:18">
      <c r="A111" s="321"/>
      <c r="B111" s="6"/>
      <c r="C111" s="6"/>
      <c r="D111" s="6"/>
      <c r="E111" s="6"/>
      <c r="F111" s="6"/>
      <c r="G111" s="6"/>
      <c r="H111" s="6"/>
      <c r="I111" s="6"/>
      <c r="J111" s="6"/>
      <c r="K111" s="6"/>
      <c r="L111" s="6"/>
      <c r="M111" s="6"/>
      <c r="N111" s="6"/>
      <c r="O111" s="6"/>
      <c r="P111" s="6"/>
      <c r="Q111" s="6"/>
      <c r="R111" s="6"/>
    </row>
    <row r="112" spans="1:18">
      <c r="A112" s="321"/>
      <c r="B112" s="6"/>
      <c r="C112" s="6"/>
      <c r="D112" s="6"/>
      <c r="E112" s="6"/>
      <c r="F112" s="6"/>
      <c r="G112" s="6"/>
      <c r="H112" s="6"/>
      <c r="I112" s="6"/>
      <c r="J112" s="6"/>
      <c r="K112" s="6"/>
      <c r="L112" s="6"/>
      <c r="M112" s="6"/>
      <c r="N112" s="6"/>
      <c r="O112" s="6"/>
      <c r="P112" s="6"/>
      <c r="Q112" s="6"/>
      <c r="R112" s="6"/>
    </row>
    <row r="113" spans="1:18">
      <c r="A113" s="321"/>
      <c r="B113" s="6"/>
      <c r="C113" s="6"/>
      <c r="D113" s="6"/>
      <c r="E113" s="6"/>
      <c r="F113" s="6"/>
      <c r="G113" s="6"/>
      <c r="H113" s="6"/>
      <c r="I113" s="6"/>
      <c r="J113" s="6"/>
      <c r="K113" s="6"/>
      <c r="L113" s="6"/>
      <c r="M113" s="6"/>
      <c r="N113" s="6"/>
      <c r="O113" s="6"/>
      <c r="P113" s="6"/>
      <c r="Q113" s="6"/>
      <c r="R113" s="6"/>
    </row>
    <row r="114" spans="1:18">
      <c r="A114" s="321"/>
      <c r="B114" s="6"/>
      <c r="C114" s="6"/>
      <c r="D114" s="6"/>
      <c r="E114" s="6"/>
      <c r="F114" s="6"/>
      <c r="G114" s="6"/>
      <c r="H114" s="6"/>
      <c r="I114" s="6"/>
      <c r="J114" s="6"/>
      <c r="K114" s="6"/>
      <c r="L114" s="6"/>
      <c r="M114" s="6"/>
      <c r="N114" s="6"/>
      <c r="O114" s="6"/>
      <c r="P114" s="6"/>
      <c r="Q114" s="6"/>
      <c r="R114" s="6"/>
    </row>
    <row r="115" spans="1:18">
      <c r="A115" s="321"/>
      <c r="B115" s="6"/>
      <c r="C115" s="6"/>
      <c r="D115" s="6"/>
      <c r="E115" s="6"/>
      <c r="F115" s="6"/>
      <c r="G115" s="6"/>
      <c r="H115" s="6"/>
      <c r="I115" s="6"/>
      <c r="J115" s="6"/>
      <c r="K115" s="6"/>
      <c r="L115" s="6"/>
      <c r="M115" s="6"/>
      <c r="N115" s="6"/>
      <c r="O115" s="6"/>
      <c r="P115" s="6"/>
      <c r="Q115" s="6"/>
      <c r="R115" s="6"/>
    </row>
    <row r="116" spans="1:18">
      <c r="A116" s="321"/>
      <c r="B116" s="6"/>
      <c r="C116" s="6"/>
      <c r="D116" s="6"/>
      <c r="E116" s="6"/>
      <c r="F116" s="6"/>
      <c r="G116" s="6"/>
      <c r="H116" s="6"/>
      <c r="I116" s="6"/>
      <c r="J116" s="6"/>
      <c r="K116" s="6"/>
      <c r="L116" s="6"/>
      <c r="M116" s="6"/>
      <c r="N116" s="6"/>
      <c r="O116" s="6"/>
      <c r="P116" s="6"/>
      <c r="Q116" s="6"/>
      <c r="R116" s="6"/>
    </row>
    <row r="117" spans="1:18">
      <c r="A117" s="321"/>
      <c r="B117" s="6"/>
      <c r="C117" s="6"/>
      <c r="D117" s="6"/>
      <c r="E117" s="6"/>
      <c r="F117" s="6"/>
      <c r="G117" s="6"/>
      <c r="H117" s="6"/>
      <c r="I117" s="6"/>
      <c r="J117" s="6"/>
      <c r="K117" s="6"/>
      <c r="L117" s="6"/>
      <c r="M117" s="6"/>
      <c r="N117" s="6"/>
      <c r="O117" s="6"/>
      <c r="P117" s="6"/>
      <c r="Q117" s="6"/>
      <c r="R117" s="6"/>
    </row>
    <row r="118" spans="1:18">
      <c r="A118" s="321"/>
      <c r="B118" s="6"/>
      <c r="C118" s="6"/>
      <c r="D118" s="6"/>
      <c r="E118" s="6"/>
      <c r="F118" s="6"/>
      <c r="G118" s="6"/>
      <c r="H118" s="6"/>
      <c r="I118" s="6"/>
      <c r="J118" s="6"/>
      <c r="K118" s="6"/>
      <c r="L118" s="6"/>
      <c r="M118" s="6"/>
      <c r="N118" s="6"/>
      <c r="O118" s="6"/>
      <c r="P118" s="6"/>
      <c r="Q118" s="6"/>
      <c r="R118" s="6"/>
    </row>
    <row r="119" spans="1:18">
      <c r="A119" s="321"/>
      <c r="B119" s="6"/>
      <c r="C119" s="6"/>
      <c r="D119" s="6"/>
      <c r="E119" s="6"/>
      <c r="F119" s="6"/>
      <c r="G119" s="6"/>
      <c r="H119" s="6"/>
      <c r="I119" s="6"/>
      <c r="J119" s="6"/>
      <c r="K119" s="6"/>
      <c r="L119" s="6"/>
      <c r="M119" s="6"/>
      <c r="N119" s="6"/>
      <c r="O119" s="6"/>
      <c r="P119" s="6"/>
      <c r="Q119" s="6"/>
      <c r="R119" s="6"/>
    </row>
    <row r="120" spans="1:18">
      <c r="A120" s="321"/>
      <c r="B120" s="6"/>
      <c r="C120" s="6"/>
      <c r="D120" s="6"/>
      <c r="E120" s="6"/>
      <c r="F120" s="6"/>
      <c r="G120" s="6"/>
      <c r="H120" s="6"/>
      <c r="I120" s="6"/>
      <c r="J120" s="6"/>
      <c r="K120" s="6"/>
      <c r="L120" s="6"/>
      <c r="M120" s="6"/>
      <c r="N120" s="6"/>
      <c r="O120" s="6"/>
      <c r="P120" s="6"/>
      <c r="Q120" s="6"/>
      <c r="R120" s="6"/>
    </row>
    <row r="121" spans="1:18">
      <c r="A121" s="321"/>
      <c r="B121" s="6"/>
      <c r="C121" s="6"/>
      <c r="D121" s="6"/>
      <c r="E121" s="6"/>
      <c r="F121" s="6"/>
      <c r="G121" s="6"/>
      <c r="H121" s="6"/>
      <c r="I121" s="6"/>
      <c r="J121" s="6"/>
      <c r="K121" s="6"/>
      <c r="L121" s="6"/>
      <c r="M121" s="6"/>
      <c r="N121" s="6"/>
      <c r="O121" s="6"/>
      <c r="P121" s="6"/>
      <c r="Q121" s="6"/>
      <c r="R121" s="6"/>
    </row>
    <row r="122" spans="1:18">
      <c r="A122" s="321"/>
      <c r="B122" s="6"/>
      <c r="C122" s="6"/>
      <c r="D122" s="6"/>
      <c r="E122" s="6"/>
      <c r="F122" s="6"/>
      <c r="G122" s="6"/>
      <c r="H122" s="6"/>
      <c r="I122" s="6"/>
      <c r="J122" s="6"/>
      <c r="K122" s="6"/>
      <c r="L122" s="6"/>
      <c r="M122" s="6"/>
      <c r="N122" s="6"/>
      <c r="O122" s="6"/>
      <c r="P122" s="6"/>
      <c r="Q122" s="6"/>
      <c r="R122" s="6"/>
    </row>
    <row r="123" spans="1:18">
      <c r="A123" s="321"/>
      <c r="B123" s="6"/>
      <c r="C123" s="6"/>
      <c r="D123" s="6"/>
      <c r="E123" s="6"/>
      <c r="F123" s="6"/>
      <c r="G123" s="6"/>
      <c r="H123" s="6"/>
      <c r="I123" s="6"/>
      <c r="J123" s="6"/>
      <c r="K123" s="6"/>
      <c r="L123" s="6"/>
      <c r="M123" s="6"/>
      <c r="N123" s="6"/>
      <c r="O123" s="6"/>
      <c r="P123" s="6"/>
      <c r="Q123" s="6"/>
      <c r="R123" s="6"/>
    </row>
    <row r="124" spans="1:18">
      <c r="A124" s="321"/>
      <c r="B124" s="6"/>
      <c r="C124" s="6"/>
      <c r="D124" s="6"/>
      <c r="E124" s="6"/>
      <c r="F124" s="6"/>
      <c r="G124" s="6"/>
      <c r="H124" s="6"/>
      <c r="I124" s="6"/>
      <c r="J124" s="6"/>
      <c r="K124" s="6"/>
      <c r="L124" s="6"/>
      <c r="M124" s="6"/>
      <c r="N124" s="6"/>
      <c r="O124" s="6"/>
      <c r="P124" s="6"/>
      <c r="Q124" s="6"/>
      <c r="R124" s="6"/>
    </row>
    <row r="125" spans="1:18">
      <c r="A125" s="321"/>
      <c r="B125" s="6"/>
      <c r="C125" s="6"/>
      <c r="D125" s="6"/>
      <c r="E125" s="6"/>
      <c r="F125" s="6"/>
      <c r="G125" s="6"/>
      <c r="H125" s="6"/>
      <c r="I125" s="6"/>
      <c r="J125" s="6"/>
      <c r="K125" s="6"/>
      <c r="L125" s="6"/>
      <c r="M125" s="6"/>
      <c r="N125" s="6"/>
      <c r="O125" s="6"/>
      <c r="P125" s="6"/>
      <c r="Q125" s="6"/>
      <c r="R125" s="6"/>
    </row>
    <row r="126" spans="1:18">
      <c r="A126" s="321"/>
      <c r="B126" s="6"/>
      <c r="C126" s="6"/>
      <c r="D126" s="6"/>
      <c r="E126" s="6"/>
      <c r="F126" s="6"/>
      <c r="G126" s="6"/>
      <c r="H126" s="6"/>
      <c r="I126" s="6"/>
      <c r="J126" s="6"/>
      <c r="K126" s="6"/>
      <c r="L126" s="6"/>
      <c r="M126" s="6"/>
      <c r="N126" s="6"/>
      <c r="O126" s="6"/>
      <c r="P126" s="6"/>
      <c r="Q126" s="6"/>
      <c r="R126" s="6"/>
    </row>
    <row r="127" spans="1:18">
      <c r="A127" s="321"/>
      <c r="B127" s="6"/>
      <c r="C127" s="6"/>
      <c r="D127" s="6"/>
      <c r="E127" s="6"/>
      <c r="F127" s="6"/>
      <c r="G127" s="6"/>
      <c r="H127" s="6"/>
      <c r="I127" s="6"/>
      <c r="J127" s="6"/>
      <c r="K127" s="6"/>
      <c r="L127" s="6"/>
      <c r="M127" s="6"/>
      <c r="N127" s="6"/>
      <c r="O127" s="6"/>
      <c r="P127" s="6"/>
      <c r="Q127" s="6"/>
      <c r="R127" s="6"/>
    </row>
    <row r="128" spans="1:18">
      <c r="A128" s="321"/>
      <c r="B128" s="6"/>
      <c r="C128" s="6"/>
      <c r="D128" s="6"/>
      <c r="E128" s="6"/>
      <c r="F128" s="6"/>
      <c r="G128" s="6"/>
      <c r="H128" s="6"/>
      <c r="I128" s="6"/>
      <c r="J128" s="6"/>
      <c r="K128" s="6"/>
      <c r="L128" s="6"/>
      <c r="M128" s="6"/>
      <c r="N128" s="6"/>
      <c r="O128" s="6"/>
      <c r="P128" s="6"/>
      <c r="Q128" s="6"/>
      <c r="R128" s="6"/>
    </row>
    <row r="129" spans="1:18">
      <c r="A129" s="321"/>
      <c r="B129" s="6"/>
      <c r="C129" s="6"/>
      <c r="D129" s="6"/>
      <c r="E129" s="6"/>
      <c r="F129" s="6"/>
      <c r="G129" s="6"/>
      <c r="H129" s="6"/>
      <c r="I129" s="6"/>
      <c r="J129" s="6"/>
      <c r="K129" s="6"/>
      <c r="L129" s="6"/>
      <c r="M129" s="6"/>
      <c r="N129" s="6"/>
      <c r="O129" s="6"/>
      <c r="P129" s="6"/>
      <c r="Q129" s="6"/>
      <c r="R129" s="6"/>
    </row>
    <row r="130" spans="1:18">
      <c r="A130" s="321"/>
      <c r="B130" s="6"/>
      <c r="C130" s="6"/>
      <c r="D130" s="6"/>
      <c r="E130" s="6"/>
      <c r="F130" s="6"/>
      <c r="G130" s="6"/>
      <c r="H130" s="6"/>
      <c r="I130" s="6"/>
      <c r="J130" s="6"/>
      <c r="K130" s="6"/>
      <c r="L130" s="6"/>
      <c r="M130" s="6"/>
      <c r="N130" s="6"/>
      <c r="O130" s="6"/>
      <c r="P130" s="6"/>
      <c r="Q130" s="6"/>
      <c r="R130" s="6"/>
    </row>
    <row r="131" spans="1:18">
      <c r="A131" s="321"/>
      <c r="B131" s="6"/>
      <c r="C131" s="6"/>
      <c r="D131" s="6"/>
      <c r="E131" s="6"/>
      <c r="F131" s="6"/>
      <c r="G131" s="6"/>
      <c r="H131" s="6"/>
      <c r="I131" s="6"/>
      <c r="J131" s="6"/>
      <c r="K131" s="6"/>
      <c r="L131" s="6"/>
      <c r="M131" s="6"/>
      <c r="N131" s="6"/>
      <c r="O131" s="6"/>
      <c r="P131" s="6"/>
      <c r="Q131" s="6"/>
      <c r="R131" s="6"/>
    </row>
    <row r="132" spans="1:18">
      <c r="A132" s="321"/>
      <c r="B132" s="6"/>
      <c r="C132" s="6"/>
      <c r="D132" s="6"/>
      <c r="E132" s="6"/>
      <c r="F132" s="6"/>
      <c r="G132" s="6"/>
      <c r="H132" s="6"/>
      <c r="I132" s="6"/>
      <c r="J132" s="6"/>
      <c r="K132" s="6"/>
      <c r="L132" s="6"/>
      <c r="M132" s="6"/>
      <c r="N132" s="6"/>
      <c r="O132" s="6"/>
      <c r="P132" s="6"/>
      <c r="Q132" s="6"/>
      <c r="R132" s="6"/>
    </row>
    <row r="133" spans="1:18">
      <c r="A133" s="321"/>
      <c r="B133" s="6"/>
      <c r="C133" s="6"/>
      <c r="D133" s="6"/>
      <c r="E133" s="6"/>
      <c r="F133" s="6"/>
      <c r="G133" s="6"/>
      <c r="H133" s="6"/>
      <c r="I133" s="6"/>
      <c r="J133" s="6"/>
      <c r="K133" s="6"/>
      <c r="L133" s="6"/>
      <c r="M133" s="6"/>
      <c r="N133" s="6"/>
      <c r="O133" s="6"/>
      <c r="P133" s="6"/>
      <c r="Q133" s="6"/>
      <c r="R133" s="6"/>
    </row>
    <row r="134" spans="1:18">
      <c r="A134" s="321"/>
      <c r="B134" s="6"/>
      <c r="C134" s="6"/>
      <c r="D134" s="6"/>
      <c r="E134" s="6"/>
      <c r="F134" s="6"/>
      <c r="G134" s="6"/>
      <c r="H134" s="6"/>
      <c r="I134" s="6"/>
      <c r="J134" s="6"/>
      <c r="K134" s="6"/>
      <c r="L134" s="6"/>
      <c r="M134" s="6"/>
      <c r="N134" s="6"/>
      <c r="O134" s="6"/>
      <c r="P134" s="6"/>
      <c r="Q134" s="6"/>
      <c r="R134" s="6"/>
    </row>
    <row r="135" spans="1:18">
      <c r="A135" s="321"/>
      <c r="B135" s="6"/>
      <c r="C135" s="6"/>
      <c r="D135" s="6"/>
      <c r="E135" s="6"/>
      <c r="F135" s="6"/>
      <c r="G135" s="6"/>
      <c r="H135" s="6"/>
      <c r="I135" s="6"/>
      <c r="J135" s="6"/>
      <c r="K135" s="6"/>
      <c r="L135" s="6"/>
      <c r="M135" s="6"/>
      <c r="N135" s="6"/>
      <c r="O135" s="6"/>
      <c r="P135" s="6"/>
      <c r="Q135" s="6"/>
      <c r="R135" s="6"/>
    </row>
    <row r="136" spans="1:18">
      <c r="A136" s="321"/>
      <c r="B136" s="6"/>
      <c r="C136" s="6"/>
      <c r="D136" s="6"/>
      <c r="E136" s="6"/>
      <c r="F136" s="6"/>
      <c r="G136" s="6"/>
      <c r="H136" s="6"/>
      <c r="I136" s="6"/>
      <c r="J136" s="6"/>
      <c r="K136" s="6"/>
      <c r="L136" s="6"/>
      <c r="M136" s="6"/>
      <c r="N136" s="6"/>
      <c r="O136" s="6"/>
      <c r="P136" s="6"/>
      <c r="Q136" s="6"/>
      <c r="R136" s="6"/>
    </row>
    <row r="137" spans="1:18">
      <c r="A137" s="321"/>
      <c r="B137" s="6"/>
      <c r="C137" s="6"/>
      <c r="D137" s="6"/>
      <c r="E137" s="6"/>
      <c r="F137" s="6"/>
      <c r="G137" s="6"/>
      <c r="H137" s="6"/>
      <c r="I137" s="6"/>
      <c r="J137" s="6"/>
      <c r="K137" s="6"/>
      <c r="L137" s="6"/>
      <c r="M137" s="6"/>
      <c r="N137" s="6"/>
      <c r="O137" s="6"/>
      <c r="P137" s="6"/>
      <c r="Q137" s="6"/>
      <c r="R137" s="6"/>
    </row>
    <row r="138" spans="1:18">
      <c r="A138" s="321"/>
      <c r="B138" s="6"/>
      <c r="C138" s="6"/>
      <c r="D138" s="6"/>
      <c r="E138" s="6"/>
      <c r="F138" s="6"/>
      <c r="G138" s="6"/>
      <c r="H138" s="6"/>
      <c r="I138" s="6"/>
      <c r="J138" s="6"/>
      <c r="K138" s="6"/>
      <c r="L138" s="6"/>
      <c r="M138" s="6"/>
      <c r="N138" s="6"/>
      <c r="O138" s="6"/>
      <c r="P138" s="6"/>
      <c r="Q138" s="6"/>
      <c r="R138" s="6"/>
    </row>
    <row r="139" spans="1:18">
      <c r="A139" s="321"/>
      <c r="B139" s="6"/>
      <c r="C139" s="6"/>
      <c r="D139" s="6"/>
      <c r="E139" s="6"/>
      <c r="F139" s="6"/>
      <c r="G139" s="6"/>
      <c r="H139" s="6"/>
      <c r="I139" s="6"/>
      <c r="J139" s="6"/>
      <c r="K139" s="6"/>
      <c r="L139" s="6"/>
      <c r="M139" s="6"/>
      <c r="N139" s="6"/>
      <c r="O139" s="6"/>
      <c r="P139" s="6"/>
      <c r="Q139" s="6"/>
      <c r="R139" s="6"/>
    </row>
    <row r="140" spans="1:18">
      <c r="A140" s="321"/>
      <c r="B140" s="6"/>
      <c r="C140" s="6"/>
      <c r="D140" s="6"/>
      <c r="E140" s="6"/>
      <c r="F140" s="6"/>
      <c r="G140" s="6"/>
      <c r="H140" s="6"/>
      <c r="I140" s="6"/>
      <c r="J140" s="6"/>
      <c r="K140" s="6"/>
      <c r="L140" s="6"/>
      <c r="M140" s="6"/>
      <c r="N140" s="6"/>
      <c r="O140" s="6"/>
      <c r="P140" s="6"/>
      <c r="Q140" s="6"/>
      <c r="R140" s="6"/>
    </row>
    <row r="141" spans="1:18">
      <c r="A141" s="321"/>
      <c r="B141" s="6"/>
      <c r="C141" s="6"/>
      <c r="D141" s="6"/>
      <c r="E141" s="6"/>
      <c r="F141" s="6"/>
      <c r="G141" s="6"/>
      <c r="H141" s="6"/>
      <c r="I141" s="6"/>
      <c r="J141" s="6"/>
      <c r="K141" s="6"/>
      <c r="L141" s="6"/>
      <c r="M141" s="6"/>
      <c r="N141" s="6"/>
      <c r="O141" s="6"/>
      <c r="P141" s="6"/>
      <c r="Q141" s="6"/>
      <c r="R141" s="6"/>
    </row>
    <row r="142" spans="1:18">
      <c r="A142" s="321"/>
      <c r="B142" s="6"/>
      <c r="C142" s="6"/>
      <c r="D142" s="6"/>
      <c r="E142" s="6"/>
      <c r="F142" s="6"/>
      <c r="G142" s="6"/>
      <c r="H142" s="6"/>
      <c r="I142" s="6"/>
      <c r="J142" s="6"/>
      <c r="K142" s="6"/>
      <c r="L142" s="6"/>
      <c r="M142" s="6"/>
      <c r="N142" s="6"/>
      <c r="O142" s="6"/>
      <c r="P142" s="6"/>
      <c r="Q142" s="6"/>
      <c r="R142" s="6"/>
    </row>
    <row r="143" spans="1:18">
      <c r="A143" s="321"/>
      <c r="B143" s="6"/>
      <c r="C143" s="6"/>
      <c r="D143" s="6"/>
      <c r="E143" s="6"/>
      <c r="F143" s="6"/>
      <c r="G143" s="6"/>
      <c r="H143" s="6"/>
      <c r="I143" s="6"/>
      <c r="J143" s="6"/>
      <c r="K143" s="6"/>
      <c r="L143" s="6"/>
      <c r="M143" s="6"/>
      <c r="N143" s="6"/>
      <c r="O143" s="6"/>
      <c r="P143" s="6"/>
      <c r="Q143" s="6"/>
      <c r="R143" s="6"/>
    </row>
    <row r="144" spans="1:18">
      <c r="A144" s="321"/>
      <c r="B144" s="6"/>
      <c r="C144" s="6"/>
      <c r="D144" s="6"/>
      <c r="E144" s="6"/>
      <c r="F144" s="6"/>
      <c r="G144" s="6"/>
      <c r="H144" s="6"/>
      <c r="I144" s="6"/>
      <c r="J144" s="6"/>
      <c r="K144" s="6"/>
      <c r="L144" s="6"/>
      <c r="M144" s="6"/>
      <c r="N144" s="6"/>
      <c r="O144" s="6"/>
      <c r="P144" s="6"/>
      <c r="Q144" s="6"/>
      <c r="R144" s="6"/>
    </row>
    <row r="145" spans="1:18">
      <c r="A145" s="321"/>
      <c r="B145" s="6"/>
      <c r="C145" s="6"/>
      <c r="D145" s="6"/>
      <c r="E145" s="6"/>
      <c r="F145" s="6"/>
      <c r="G145" s="6"/>
      <c r="H145" s="6"/>
      <c r="I145" s="6"/>
      <c r="J145" s="6"/>
      <c r="K145" s="6"/>
      <c r="L145" s="6"/>
      <c r="M145" s="6"/>
      <c r="N145" s="6"/>
      <c r="O145" s="6"/>
      <c r="P145" s="6"/>
      <c r="Q145" s="6"/>
      <c r="R145" s="6"/>
    </row>
    <row r="146" spans="1:18">
      <c r="A146" s="321"/>
      <c r="B146" s="6"/>
      <c r="C146" s="6"/>
      <c r="D146" s="6"/>
      <c r="E146" s="6"/>
      <c r="F146" s="6"/>
      <c r="G146" s="6"/>
      <c r="H146" s="6"/>
      <c r="I146" s="6"/>
      <c r="J146" s="6"/>
      <c r="K146" s="6"/>
      <c r="L146" s="6"/>
      <c r="M146" s="6"/>
      <c r="N146" s="6"/>
      <c r="O146" s="6"/>
      <c r="P146" s="6"/>
      <c r="Q146" s="6"/>
      <c r="R146" s="6"/>
    </row>
    <row r="147" spans="1:18">
      <c r="A147" s="321"/>
      <c r="B147" s="6"/>
      <c r="C147" s="6"/>
      <c r="D147" s="6"/>
      <c r="E147" s="6"/>
      <c r="F147" s="6"/>
      <c r="G147" s="6"/>
      <c r="H147" s="6"/>
      <c r="I147" s="6"/>
      <c r="J147" s="6"/>
      <c r="K147" s="6"/>
      <c r="L147" s="6"/>
      <c r="M147" s="6"/>
      <c r="N147" s="6"/>
      <c r="O147" s="6"/>
      <c r="P147" s="6"/>
      <c r="Q147" s="6"/>
      <c r="R147" s="6"/>
    </row>
    <row r="148" spans="1:18">
      <c r="A148" s="321"/>
      <c r="B148" s="6"/>
      <c r="C148" s="6"/>
      <c r="D148" s="6"/>
      <c r="E148" s="6"/>
      <c r="F148" s="6"/>
      <c r="G148" s="6"/>
      <c r="H148" s="6"/>
      <c r="I148" s="6"/>
      <c r="J148" s="6"/>
      <c r="K148" s="6"/>
      <c r="L148" s="6"/>
      <c r="M148" s="6"/>
      <c r="N148" s="6"/>
      <c r="O148" s="6"/>
      <c r="P148" s="6"/>
      <c r="Q148" s="6"/>
      <c r="R148" s="6"/>
    </row>
    <row r="149" spans="1:18">
      <c r="A149" s="321"/>
      <c r="B149" s="6"/>
      <c r="C149" s="6"/>
      <c r="D149" s="6"/>
      <c r="E149" s="6"/>
      <c r="F149" s="6"/>
      <c r="G149" s="6"/>
      <c r="H149" s="6"/>
      <c r="I149" s="6"/>
      <c r="J149" s="6"/>
      <c r="K149" s="6"/>
      <c r="L149" s="6"/>
      <c r="M149" s="6"/>
      <c r="N149" s="6"/>
      <c r="O149" s="6"/>
      <c r="P149" s="6"/>
      <c r="Q149" s="6"/>
      <c r="R149" s="6"/>
    </row>
    <row r="150" spans="1:18">
      <c r="A150" s="321"/>
      <c r="B150" s="6"/>
      <c r="C150" s="6"/>
      <c r="D150" s="6"/>
      <c r="E150" s="6"/>
      <c r="F150" s="6"/>
      <c r="G150" s="6"/>
      <c r="H150" s="6"/>
      <c r="I150" s="6"/>
      <c r="J150" s="6"/>
      <c r="K150" s="6"/>
      <c r="L150" s="6"/>
      <c r="M150" s="6"/>
      <c r="N150" s="6"/>
      <c r="O150" s="6"/>
      <c r="P150" s="6"/>
      <c r="Q150" s="6"/>
      <c r="R150" s="6"/>
    </row>
    <row r="151" spans="1:18">
      <c r="A151" s="321"/>
      <c r="B151" s="6"/>
      <c r="C151" s="6"/>
      <c r="D151" s="6"/>
      <c r="E151" s="6"/>
      <c r="F151" s="6"/>
      <c r="G151" s="6"/>
      <c r="H151" s="6"/>
      <c r="I151" s="6"/>
      <c r="J151" s="6"/>
      <c r="K151" s="6"/>
      <c r="L151" s="6"/>
      <c r="M151" s="6"/>
      <c r="N151" s="6"/>
      <c r="O151" s="6"/>
      <c r="P151" s="6"/>
      <c r="Q151" s="6"/>
      <c r="R151" s="6"/>
    </row>
    <row r="152" spans="1:18">
      <c r="A152" s="321"/>
      <c r="B152" s="6"/>
      <c r="C152" s="6"/>
      <c r="D152" s="6"/>
      <c r="E152" s="6"/>
      <c r="F152" s="6"/>
      <c r="G152" s="6"/>
      <c r="H152" s="6"/>
      <c r="I152" s="6"/>
      <c r="J152" s="6"/>
      <c r="K152" s="6"/>
      <c r="L152" s="6"/>
      <c r="M152" s="6"/>
      <c r="N152" s="6"/>
      <c r="O152" s="6"/>
      <c r="P152" s="6"/>
      <c r="Q152" s="6"/>
      <c r="R152" s="6"/>
    </row>
    <row r="153" spans="1:18">
      <c r="A153" s="321"/>
      <c r="B153" s="6"/>
      <c r="C153" s="6"/>
      <c r="D153" s="6"/>
      <c r="E153" s="6"/>
      <c r="F153" s="6"/>
      <c r="G153" s="6"/>
      <c r="H153" s="6"/>
      <c r="I153" s="6"/>
      <c r="J153" s="6"/>
      <c r="K153" s="6"/>
      <c r="L153" s="6"/>
      <c r="M153" s="6"/>
      <c r="N153" s="6"/>
      <c r="O153" s="6"/>
      <c r="P153" s="6"/>
      <c r="Q153" s="6"/>
      <c r="R153" s="6"/>
    </row>
    <row r="154" spans="1:18">
      <c r="A154" s="321"/>
      <c r="B154" s="6"/>
      <c r="C154" s="6"/>
      <c r="D154" s="6"/>
      <c r="E154" s="6"/>
      <c r="F154" s="6"/>
      <c r="G154" s="6"/>
      <c r="H154" s="6"/>
      <c r="I154" s="6"/>
      <c r="J154" s="6"/>
      <c r="K154" s="6"/>
      <c r="L154" s="6"/>
      <c r="M154" s="6"/>
      <c r="N154" s="6"/>
      <c r="O154" s="6"/>
      <c r="P154" s="6"/>
      <c r="Q154" s="6"/>
      <c r="R154" s="6"/>
    </row>
    <row r="155" spans="1:18">
      <c r="A155" s="321"/>
      <c r="B155" s="6"/>
      <c r="C155" s="6"/>
      <c r="D155" s="6"/>
      <c r="E155" s="6"/>
      <c r="F155" s="6"/>
      <c r="G155" s="6"/>
      <c r="H155" s="6"/>
      <c r="I155" s="6"/>
      <c r="J155" s="6"/>
      <c r="K155" s="6"/>
      <c r="L155" s="6"/>
      <c r="M155" s="6"/>
      <c r="N155" s="6"/>
      <c r="O155" s="6"/>
      <c r="P155" s="6"/>
      <c r="Q155" s="6"/>
      <c r="R155" s="6"/>
    </row>
    <row r="156" spans="1:18">
      <c r="A156" s="321"/>
      <c r="B156" s="6"/>
      <c r="C156" s="6"/>
      <c r="D156" s="6"/>
      <c r="E156" s="6"/>
      <c r="F156" s="6"/>
      <c r="G156" s="6"/>
      <c r="H156" s="6"/>
      <c r="I156" s="6"/>
      <c r="J156" s="6"/>
      <c r="K156" s="6"/>
      <c r="L156" s="6"/>
      <c r="M156" s="6"/>
      <c r="N156" s="6"/>
      <c r="O156" s="6"/>
      <c r="P156" s="6"/>
      <c r="Q156" s="6"/>
      <c r="R156" s="6"/>
    </row>
    <row r="157" spans="1:18">
      <c r="A157" s="321"/>
      <c r="B157" s="6"/>
      <c r="C157" s="6"/>
      <c r="D157" s="6"/>
      <c r="E157" s="6"/>
      <c r="F157" s="6"/>
      <c r="G157" s="6"/>
      <c r="H157" s="6"/>
      <c r="I157" s="6"/>
      <c r="J157" s="6"/>
      <c r="K157" s="6"/>
      <c r="L157" s="6"/>
      <c r="M157" s="6"/>
      <c r="N157" s="6"/>
      <c r="O157" s="6"/>
      <c r="P157" s="6"/>
      <c r="Q157" s="6"/>
      <c r="R157" s="6"/>
    </row>
    <row r="158" spans="1:18">
      <c r="A158" s="321"/>
      <c r="B158" s="6"/>
      <c r="C158" s="6"/>
      <c r="D158" s="6"/>
      <c r="E158" s="6"/>
      <c r="F158" s="6"/>
      <c r="G158" s="6"/>
      <c r="H158" s="6"/>
      <c r="I158" s="6"/>
      <c r="J158" s="6"/>
      <c r="K158" s="6"/>
      <c r="L158" s="6"/>
      <c r="M158" s="6"/>
      <c r="N158" s="6"/>
      <c r="O158" s="6"/>
      <c r="P158" s="6"/>
      <c r="Q158" s="6"/>
      <c r="R158" s="6"/>
    </row>
    <row r="159" spans="1:18">
      <c r="A159" s="321"/>
      <c r="B159" s="6"/>
      <c r="C159" s="6"/>
      <c r="D159" s="6"/>
      <c r="E159" s="6"/>
      <c r="F159" s="6"/>
      <c r="G159" s="6"/>
      <c r="H159" s="6"/>
      <c r="I159" s="6"/>
      <c r="J159" s="6"/>
      <c r="K159" s="6"/>
      <c r="L159" s="6"/>
      <c r="M159" s="6"/>
      <c r="N159" s="6"/>
      <c r="O159" s="6"/>
      <c r="P159" s="6"/>
      <c r="Q159" s="6"/>
      <c r="R159" s="6"/>
    </row>
    <row r="160" spans="1:18">
      <c r="A160" s="321"/>
      <c r="B160" s="6"/>
      <c r="C160" s="6"/>
      <c r="D160" s="6"/>
      <c r="E160" s="6"/>
      <c r="F160" s="6"/>
      <c r="G160" s="6"/>
      <c r="H160" s="6"/>
      <c r="I160" s="6"/>
      <c r="J160" s="6"/>
      <c r="K160" s="6"/>
      <c r="L160" s="6"/>
      <c r="M160" s="6"/>
      <c r="N160" s="6"/>
      <c r="O160" s="6"/>
      <c r="P160" s="6"/>
      <c r="Q160" s="6"/>
      <c r="R160" s="6"/>
    </row>
    <row r="161" spans="1:18">
      <c r="A161" s="321"/>
      <c r="B161" s="6"/>
      <c r="C161" s="6"/>
      <c r="D161" s="6"/>
      <c r="E161" s="6"/>
      <c r="F161" s="6"/>
      <c r="G161" s="6"/>
      <c r="H161" s="6"/>
      <c r="I161" s="6"/>
      <c r="J161" s="6"/>
      <c r="K161" s="6"/>
      <c r="L161" s="6"/>
      <c r="M161" s="6"/>
      <c r="N161" s="6"/>
      <c r="O161" s="6"/>
      <c r="P161" s="6"/>
      <c r="Q161" s="6"/>
      <c r="R161" s="6"/>
    </row>
    <row r="162" spans="1:18">
      <c r="A162" s="321"/>
      <c r="B162" s="6"/>
      <c r="C162" s="6"/>
      <c r="D162" s="6"/>
      <c r="E162" s="6"/>
      <c r="F162" s="6"/>
      <c r="G162" s="6"/>
      <c r="H162" s="6"/>
      <c r="I162" s="6"/>
      <c r="J162" s="6"/>
      <c r="K162" s="6"/>
      <c r="L162" s="6"/>
      <c r="M162" s="6"/>
      <c r="N162" s="6"/>
      <c r="O162" s="6"/>
      <c r="P162" s="6"/>
      <c r="Q162" s="6"/>
      <c r="R162" s="6"/>
    </row>
    <row r="163" spans="1:18">
      <c r="A163" s="321"/>
      <c r="B163" s="6"/>
      <c r="C163" s="6"/>
      <c r="D163" s="6"/>
      <c r="E163" s="6"/>
      <c r="F163" s="6"/>
      <c r="G163" s="6"/>
      <c r="H163" s="6"/>
      <c r="I163" s="6"/>
      <c r="J163" s="6"/>
      <c r="K163" s="6"/>
      <c r="L163" s="6"/>
      <c r="M163" s="6"/>
      <c r="N163" s="6"/>
      <c r="O163" s="6"/>
      <c r="P163" s="6"/>
      <c r="Q163" s="6"/>
      <c r="R163" s="6"/>
    </row>
    <row r="164" spans="1:18">
      <c r="A164" s="321"/>
      <c r="B164" s="6"/>
      <c r="C164" s="6"/>
      <c r="D164" s="6"/>
      <c r="E164" s="6"/>
      <c r="F164" s="6"/>
      <c r="G164" s="6"/>
      <c r="H164" s="6"/>
      <c r="I164" s="6"/>
      <c r="J164" s="6"/>
      <c r="K164" s="6"/>
      <c r="L164" s="6"/>
      <c r="M164" s="6"/>
      <c r="N164" s="6"/>
      <c r="O164" s="6"/>
      <c r="P164" s="6"/>
      <c r="Q164" s="6"/>
      <c r="R164" s="6"/>
    </row>
    <row r="165" spans="1:18">
      <c r="A165" s="321"/>
      <c r="B165" s="6"/>
      <c r="C165" s="6"/>
      <c r="D165" s="6"/>
      <c r="E165" s="6"/>
      <c r="F165" s="6"/>
      <c r="G165" s="6"/>
      <c r="H165" s="6"/>
      <c r="I165" s="6"/>
      <c r="J165" s="6"/>
      <c r="K165" s="6"/>
      <c r="L165" s="6"/>
      <c r="M165" s="6"/>
      <c r="N165" s="6"/>
      <c r="O165" s="6"/>
      <c r="P165" s="6"/>
      <c r="Q165" s="6"/>
      <c r="R165" s="6"/>
    </row>
    <row r="166" spans="1:18">
      <c r="A166" s="321"/>
      <c r="B166" s="6"/>
      <c r="C166" s="6"/>
      <c r="D166" s="6"/>
      <c r="E166" s="6"/>
      <c r="F166" s="6"/>
      <c r="G166" s="6"/>
      <c r="H166" s="6"/>
      <c r="I166" s="6"/>
      <c r="J166" s="6"/>
      <c r="K166" s="6"/>
      <c r="L166" s="6"/>
      <c r="M166" s="6"/>
      <c r="N166" s="6"/>
      <c r="O166" s="6"/>
      <c r="P166" s="6"/>
      <c r="Q166" s="6"/>
      <c r="R166" s="6"/>
    </row>
    <row r="167" spans="1:18">
      <c r="A167" s="321"/>
      <c r="B167" s="6"/>
      <c r="C167" s="6"/>
      <c r="D167" s="6"/>
      <c r="E167" s="6"/>
      <c r="F167" s="6"/>
      <c r="G167" s="6"/>
      <c r="H167" s="6"/>
      <c r="I167" s="6"/>
      <c r="J167" s="6"/>
      <c r="K167" s="6"/>
      <c r="L167" s="6"/>
      <c r="M167" s="6"/>
      <c r="N167" s="6"/>
      <c r="O167" s="6"/>
      <c r="P167" s="6"/>
      <c r="Q167" s="6"/>
      <c r="R167" s="6"/>
    </row>
    <row r="168" spans="1:18">
      <c r="A168" s="321"/>
      <c r="B168" s="6"/>
      <c r="C168" s="6"/>
      <c r="D168" s="6"/>
      <c r="E168" s="6"/>
      <c r="F168" s="6"/>
      <c r="G168" s="6"/>
      <c r="H168" s="6"/>
      <c r="I168" s="6"/>
      <c r="J168" s="6"/>
      <c r="K168" s="6"/>
      <c r="L168" s="6"/>
      <c r="M168" s="6"/>
      <c r="N168" s="6"/>
      <c r="O168" s="6"/>
      <c r="P168" s="6"/>
      <c r="Q168" s="6"/>
      <c r="R168" s="6"/>
    </row>
    <row r="169" spans="1:18">
      <c r="A169" s="321"/>
      <c r="B169" s="6"/>
      <c r="C169" s="6"/>
      <c r="D169" s="6"/>
      <c r="E169" s="6"/>
      <c r="F169" s="6"/>
      <c r="G169" s="6"/>
      <c r="H169" s="6"/>
      <c r="I169" s="6"/>
      <c r="J169" s="6"/>
      <c r="K169" s="6"/>
      <c r="L169" s="6"/>
      <c r="M169" s="6"/>
      <c r="N169" s="6"/>
      <c r="O169" s="6"/>
      <c r="P169" s="6"/>
      <c r="Q169" s="6"/>
      <c r="R169" s="6"/>
    </row>
    <row r="170" spans="1:18">
      <c r="A170" s="321"/>
      <c r="B170" s="6"/>
      <c r="C170" s="6"/>
      <c r="D170" s="6"/>
      <c r="E170" s="6"/>
      <c r="F170" s="6"/>
      <c r="G170" s="6"/>
      <c r="H170" s="6"/>
      <c r="I170" s="6"/>
      <c r="J170" s="6"/>
      <c r="K170" s="6"/>
      <c r="L170" s="6"/>
      <c r="M170" s="6"/>
      <c r="N170" s="6"/>
      <c r="O170" s="6"/>
      <c r="P170" s="6"/>
      <c r="Q170" s="6"/>
      <c r="R170" s="6"/>
    </row>
    <row r="171" spans="1:18">
      <c r="A171" s="321"/>
      <c r="B171" s="6"/>
      <c r="C171" s="6"/>
      <c r="D171" s="6"/>
      <c r="E171" s="6"/>
      <c r="F171" s="6"/>
      <c r="G171" s="6"/>
      <c r="H171" s="6"/>
      <c r="I171" s="6"/>
      <c r="J171" s="6"/>
      <c r="K171" s="6"/>
      <c r="L171" s="6"/>
      <c r="M171" s="6"/>
      <c r="N171" s="6"/>
      <c r="O171" s="6"/>
      <c r="P171" s="6"/>
      <c r="Q171" s="6"/>
      <c r="R171" s="6"/>
    </row>
    <row r="172" spans="1:18">
      <c r="A172" s="321"/>
      <c r="B172" s="6"/>
      <c r="C172" s="6"/>
      <c r="D172" s="6"/>
      <c r="E172" s="6"/>
      <c r="F172" s="6"/>
      <c r="G172" s="6"/>
      <c r="H172" s="6"/>
      <c r="I172" s="6"/>
      <c r="J172" s="6"/>
      <c r="K172" s="6"/>
      <c r="L172" s="6"/>
      <c r="M172" s="6"/>
      <c r="N172" s="6"/>
      <c r="O172" s="6"/>
      <c r="P172" s="6"/>
      <c r="Q172" s="6"/>
      <c r="R172" s="6"/>
    </row>
    <row r="173" spans="1:18">
      <c r="A173" s="321"/>
      <c r="B173" s="6"/>
      <c r="C173" s="6"/>
      <c r="D173" s="6"/>
      <c r="E173" s="6"/>
      <c r="F173" s="6"/>
      <c r="G173" s="6"/>
      <c r="H173" s="6"/>
      <c r="I173" s="6"/>
      <c r="J173" s="6"/>
      <c r="K173" s="6"/>
      <c r="L173" s="6"/>
      <c r="M173" s="6"/>
      <c r="N173" s="6"/>
      <c r="O173" s="6"/>
      <c r="P173" s="6"/>
      <c r="Q173" s="6"/>
      <c r="R173" s="6"/>
    </row>
    <row r="174" spans="1:18">
      <c r="A174" s="321"/>
      <c r="B174" s="6"/>
      <c r="C174" s="6"/>
      <c r="D174" s="6"/>
      <c r="E174" s="6"/>
      <c r="F174" s="6"/>
      <c r="G174" s="6"/>
      <c r="H174" s="6"/>
      <c r="I174" s="6"/>
      <c r="J174" s="6"/>
      <c r="K174" s="6"/>
      <c r="L174" s="6"/>
      <c r="M174" s="6"/>
      <c r="N174" s="6"/>
      <c r="O174" s="6"/>
      <c r="P174" s="6"/>
      <c r="Q174" s="6"/>
      <c r="R174" s="6"/>
    </row>
    <row r="175" spans="1:18">
      <c r="A175" s="321"/>
      <c r="B175" s="6"/>
      <c r="C175" s="6"/>
      <c r="D175" s="6"/>
      <c r="E175" s="6"/>
      <c r="F175" s="6"/>
      <c r="G175" s="6"/>
      <c r="H175" s="6"/>
      <c r="I175" s="6"/>
      <c r="J175" s="6"/>
      <c r="K175" s="6"/>
      <c r="L175" s="6"/>
      <c r="M175" s="6"/>
      <c r="N175" s="6"/>
      <c r="O175" s="6"/>
      <c r="P175" s="6"/>
      <c r="Q175" s="6"/>
      <c r="R175" s="6"/>
    </row>
    <row r="176" spans="1:18">
      <c r="A176" s="321"/>
      <c r="B176" s="6"/>
      <c r="C176" s="6"/>
      <c r="D176" s="6"/>
      <c r="E176" s="6"/>
      <c r="F176" s="6"/>
      <c r="G176" s="6"/>
      <c r="H176" s="6"/>
      <c r="I176" s="6"/>
      <c r="J176" s="6"/>
      <c r="K176" s="6"/>
      <c r="L176" s="6"/>
      <c r="M176" s="6"/>
      <c r="N176" s="6"/>
      <c r="O176" s="6"/>
      <c r="P176" s="6"/>
      <c r="Q176" s="6"/>
      <c r="R176" s="6"/>
    </row>
    <row r="177" spans="1:18">
      <c r="A177" s="321"/>
      <c r="B177" s="6"/>
      <c r="C177" s="6"/>
      <c r="D177" s="6"/>
      <c r="E177" s="6"/>
      <c r="F177" s="6"/>
      <c r="G177" s="6"/>
      <c r="H177" s="6"/>
      <c r="I177" s="6"/>
      <c r="J177" s="6"/>
      <c r="K177" s="6"/>
      <c r="L177" s="6"/>
      <c r="M177" s="6"/>
      <c r="N177" s="6"/>
      <c r="O177" s="6"/>
      <c r="P177" s="6"/>
      <c r="Q177" s="6"/>
      <c r="R177" s="6"/>
    </row>
    <row r="178" spans="1:18">
      <c r="A178" s="321"/>
      <c r="B178" s="6"/>
      <c r="C178" s="6"/>
      <c r="D178" s="6"/>
      <c r="E178" s="6"/>
      <c r="F178" s="6"/>
      <c r="G178" s="6"/>
      <c r="H178" s="6"/>
      <c r="I178" s="6"/>
      <c r="J178" s="6"/>
      <c r="K178" s="6"/>
      <c r="L178" s="6"/>
      <c r="M178" s="6"/>
      <c r="N178" s="6"/>
      <c r="O178" s="6"/>
      <c r="P178" s="6"/>
      <c r="Q178" s="6"/>
      <c r="R178" s="6"/>
    </row>
    <row r="179" spans="1:18">
      <c r="A179" s="321"/>
      <c r="B179" s="6"/>
      <c r="C179" s="6"/>
      <c r="D179" s="6"/>
      <c r="E179" s="6"/>
      <c r="F179" s="6"/>
      <c r="G179" s="6"/>
      <c r="H179" s="6"/>
      <c r="I179" s="6"/>
      <c r="J179" s="6"/>
      <c r="K179" s="6"/>
      <c r="L179" s="6"/>
      <c r="M179" s="6"/>
      <c r="N179" s="6"/>
      <c r="O179" s="6"/>
      <c r="P179" s="6"/>
      <c r="Q179" s="6"/>
      <c r="R179" s="6"/>
    </row>
    <row r="180" spans="1:18">
      <c r="A180" s="321"/>
      <c r="B180" s="6"/>
      <c r="C180" s="6"/>
      <c r="D180" s="6"/>
      <c r="E180" s="6"/>
      <c r="F180" s="6"/>
      <c r="G180" s="6"/>
      <c r="H180" s="6"/>
      <c r="I180" s="6"/>
      <c r="J180" s="6"/>
      <c r="K180" s="6"/>
      <c r="L180" s="6"/>
      <c r="M180" s="6"/>
      <c r="N180" s="6"/>
      <c r="O180" s="6"/>
      <c r="P180" s="6"/>
      <c r="Q180" s="6"/>
      <c r="R180" s="6"/>
    </row>
    <row r="181" spans="1:18">
      <c r="A181" s="321"/>
      <c r="B181" s="6"/>
      <c r="C181" s="6"/>
      <c r="D181" s="6"/>
      <c r="E181" s="6"/>
      <c r="F181" s="6"/>
      <c r="G181" s="6"/>
      <c r="H181" s="6"/>
      <c r="I181" s="6"/>
      <c r="J181" s="6"/>
      <c r="K181" s="6"/>
      <c r="L181" s="6"/>
      <c r="M181" s="6"/>
      <c r="N181" s="6"/>
      <c r="O181" s="6"/>
      <c r="P181" s="6"/>
      <c r="Q181" s="6"/>
      <c r="R181" s="6"/>
    </row>
    <row r="182" spans="1:18">
      <c r="A182" s="321"/>
      <c r="B182" s="6"/>
      <c r="C182" s="6"/>
      <c r="D182" s="6"/>
      <c r="E182" s="6"/>
      <c r="F182" s="6"/>
      <c r="G182" s="6"/>
      <c r="H182" s="6"/>
      <c r="I182" s="6"/>
      <c r="J182" s="6"/>
      <c r="K182" s="6"/>
      <c r="L182" s="6"/>
      <c r="M182" s="6"/>
      <c r="N182" s="6"/>
      <c r="O182" s="6"/>
      <c r="P182" s="6"/>
      <c r="Q182" s="6"/>
      <c r="R182" s="6"/>
    </row>
    <row r="183" spans="1:18">
      <c r="A183" s="321"/>
      <c r="B183" s="6"/>
      <c r="C183" s="6"/>
      <c r="D183" s="6"/>
      <c r="E183" s="6"/>
      <c r="F183" s="6"/>
      <c r="G183" s="6"/>
      <c r="H183" s="6"/>
      <c r="I183" s="6"/>
      <c r="J183" s="6"/>
      <c r="K183" s="6"/>
      <c r="L183" s="6"/>
      <c r="M183" s="6"/>
      <c r="N183" s="6"/>
      <c r="O183" s="6"/>
      <c r="P183" s="6"/>
      <c r="Q183" s="6"/>
      <c r="R183" s="6"/>
    </row>
    <row r="184" spans="1:18">
      <c r="A184" s="321"/>
      <c r="B184" s="6"/>
      <c r="C184" s="6"/>
      <c r="D184" s="6"/>
      <c r="E184" s="6"/>
      <c r="F184" s="6"/>
      <c r="G184" s="6"/>
      <c r="H184" s="6"/>
      <c r="I184" s="6"/>
      <c r="J184" s="6"/>
      <c r="K184" s="6"/>
      <c r="L184" s="6"/>
      <c r="M184" s="6"/>
      <c r="N184" s="6"/>
      <c r="O184" s="6"/>
      <c r="P184" s="6"/>
      <c r="Q184" s="6"/>
      <c r="R184" s="6"/>
    </row>
    <row r="185" spans="1:18">
      <c r="A185" s="321"/>
      <c r="B185" s="6"/>
      <c r="C185" s="6"/>
      <c r="D185" s="6"/>
      <c r="E185" s="6"/>
      <c r="F185" s="6"/>
      <c r="G185" s="6"/>
      <c r="H185" s="6"/>
      <c r="I185" s="6"/>
      <c r="J185" s="6"/>
      <c r="K185" s="6"/>
      <c r="L185" s="6"/>
      <c r="M185" s="6"/>
      <c r="N185" s="6"/>
      <c r="O185" s="6"/>
      <c r="P185" s="6"/>
      <c r="Q185" s="6"/>
      <c r="R185" s="6"/>
    </row>
    <row r="186" spans="1:18">
      <c r="A186" s="321"/>
      <c r="B186" s="6"/>
      <c r="C186" s="6"/>
      <c r="D186" s="6"/>
      <c r="E186" s="6"/>
      <c r="F186" s="6"/>
      <c r="G186" s="6"/>
      <c r="H186" s="6"/>
      <c r="I186" s="6"/>
      <c r="J186" s="6"/>
      <c r="K186" s="6"/>
      <c r="L186" s="6"/>
      <c r="M186" s="6"/>
      <c r="N186" s="6"/>
      <c r="O186" s="6"/>
      <c r="P186" s="6"/>
      <c r="Q186" s="6"/>
      <c r="R186" s="6"/>
    </row>
    <row r="187" spans="1:18">
      <c r="A187" s="321"/>
      <c r="B187" s="6"/>
      <c r="C187" s="6"/>
      <c r="D187" s="6"/>
      <c r="E187" s="6"/>
      <c r="F187" s="6"/>
      <c r="G187" s="6"/>
      <c r="H187" s="6"/>
      <c r="I187" s="6"/>
      <c r="J187" s="6"/>
      <c r="K187" s="6"/>
      <c r="L187" s="6"/>
      <c r="M187" s="6"/>
      <c r="N187" s="6"/>
      <c r="O187" s="6"/>
      <c r="P187" s="6"/>
      <c r="Q187" s="6"/>
      <c r="R187" s="6"/>
    </row>
    <row r="188" spans="1:18">
      <c r="A188" s="321"/>
      <c r="B188" s="6"/>
      <c r="C188" s="6"/>
      <c r="D188" s="6"/>
      <c r="E188" s="6"/>
      <c r="F188" s="6"/>
      <c r="G188" s="6"/>
      <c r="H188" s="6"/>
      <c r="I188" s="6"/>
      <c r="J188" s="6"/>
      <c r="K188" s="6"/>
      <c r="L188" s="6"/>
      <c r="M188" s="6"/>
      <c r="N188" s="6"/>
      <c r="O188" s="6"/>
      <c r="P188" s="6"/>
      <c r="Q188" s="6"/>
      <c r="R188" s="6"/>
    </row>
    <row r="189" spans="1:18">
      <c r="A189" s="321"/>
      <c r="B189" s="6"/>
      <c r="C189" s="6"/>
      <c r="D189" s="6"/>
      <c r="E189" s="6"/>
      <c r="F189" s="6"/>
      <c r="G189" s="6"/>
      <c r="H189" s="6"/>
      <c r="I189" s="6"/>
      <c r="J189" s="6"/>
      <c r="K189" s="6"/>
      <c r="L189" s="6"/>
      <c r="M189" s="6"/>
      <c r="N189" s="6"/>
      <c r="O189" s="6"/>
      <c r="P189" s="6"/>
      <c r="Q189" s="6"/>
      <c r="R189" s="6"/>
    </row>
    <row r="190" spans="1:18">
      <c r="A190" s="321"/>
      <c r="B190" s="6"/>
      <c r="C190" s="6"/>
      <c r="D190" s="6"/>
      <c r="E190" s="6"/>
      <c r="F190" s="6"/>
      <c r="G190" s="6"/>
      <c r="H190" s="6"/>
      <c r="I190" s="6"/>
      <c r="J190" s="6"/>
      <c r="K190" s="6"/>
      <c r="L190" s="6"/>
      <c r="M190" s="6"/>
      <c r="N190" s="6"/>
      <c r="O190" s="6"/>
      <c r="P190" s="6"/>
      <c r="Q190" s="6"/>
      <c r="R190" s="6"/>
    </row>
    <row r="191" spans="1:18">
      <c r="A191" s="321"/>
      <c r="B191" s="6"/>
      <c r="C191" s="6"/>
      <c r="D191" s="6"/>
      <c r="E191" s="6"/>
      <c r="F191" s="6"/>
      <c r="G191" s="6"/>
      <c r="H191" s="6"/>
      <c r="I191" s="6"/>
      <c r="J191" s="6"/>
      <c r="K191" s="6"/>
      <c r="L191" s="6"/>
      <c r="M191" s="6"/>
      <c r="N191" s="6"/>
      <c r="O191" s="6"/>
      <c r="P191" s="6"/>
      <c r="Q191" s="6"/>
      <c r="R191" s="6"/>
    </row>
    <row r="192" spans="1:18">
      <c r="A192" s="321"/>
      <c r="B192" s="6"/>
      <c r="C192" s="6"/>
      <c r="D192" s="6"/>
      <c r="E192" s="6"/>
      <c r="F192" s="6"/>
      <c r="G192" s="6"/>
      <c r="H192" s="6"/>
      <c r="I192" s="6"/>
      <c r="J192" s="6"/>
      <c r="K192" s="6"/>
      <c r="L192" s="6"/>
      <c r="M192" s="6"/>
      <c r="N192" s="6"/>
      <c r="O192" s="6"/>
      <c r="P192" s="6"/>
      <c r="Q192" s="6"/>
      <c r="R192" s="6"/>
    </row>
    <row r="193" spans="1:18">
      <c r="A193" s="321"/>
      <c r="B193" s="6"/>
      <c r="C193" s="6"/>
      <c r="D193" s="6"/>
      <c r="E193" s="6"/>
      <c r="F193" s="6"/>
      <c r="G193" s="6"/>
      <c r="H193" s="6"/>
      <c r="I193" s="6"/>
      <c r="J193" s="6"/>
      <c r="K193" s="6"/>
      <c r="L193" s="6"/>
      <c r="M193" s="6"/>
      <c r="N193" s="6"/>
      <c r="O193" s="6"/>
      <c r="P193" s="6"/>
      <c r="Q193" s="6"/>
      <c r="R193" s="6"/>
    </row>
    <row r="194" spans="1:18">
      <c r="A194" s="321"/>
      <c r="B194" s="6"/>
      <c r="C194" s="6"/>
      <c r="D194" s="6"/>
      <c r="E194" s="6"/>
      <c r="F194" s="6"/>
      <c r="G194" s="6"/>
      <c r="H194" s="6"/>
      <c r="I194" s="6"/>
      <c r="J194" s="6"/>
      <c r="K194" s="6"/>
      <c r="L194" s="6"/>
      <c r="M194" s="6"/>
      <c r="N194" s="6"/>
      <c r="O194" s="6"/>
      <c r="P194" s="6"/>
      <c r="Q194" s="6"/>
      <c r="R194" s="6"/>
    </row>
    <row r="195" spans="1:18">
      <c r="A195" s="321"/>
      <c r="B195" s="6"/>
      <c r="C195" s="6"/>
      <c r="D195" s="6"/>
      <c r="E195" s="6"/>
      <c r="F195" s="6"/>
      <c r="G195" s="6"/>
      <c r="H195" s="6"/>
      <c r="I195" s="6"/>
      <c r="J195" s="6"/>
      <c r="K195" s="6"/>
      <c r="L195" s="6"/>
      <c r="M195" s="6"/>
      <c r="N195" s="6"/>
      <c r="O195" s="6"/>
      <c r="P195" s="6"/>
      <c r="Q195" s="6"/>
      <c r="R195" s="6"/>
    </row>
    <row r="196" spans="1:18">
      <c r="A196" s="321"/>
      <c r="B196" s="6"/>
      <c r="C196" s="6"/>
      <c r="D196" s="6"/>
      <c r="E196" s="6"/>
      <c r="F196" s="6"/>
      <c r="G196" s="6"/>
      <c r="H196" s="6"/>
      <c r="I196" s="6"/>
      <c r="J196" s="6"/>
      <c r="K196" s="6"/>
      <c r="L196" s="6"/>
      <c r="M196" s="6"/>
      <c r="N196" s="6"/>
      <c r="O196" s="6"/>
      <c r="P196" s="6"/>
      <c r="Q196" s="6"/>
      <c r="R196" s="6"/>
    </row>
    <row r="197" spans="1:18">
      <c r="A197" s="321"/>
      <c r="B197" s="6"/>
      <c r="C197" s="6"/>
      <c r="D197" s="6"/>
      <c r="E197" s="6"/>
      <c r="F197" s="6"/>
      <c r="G197" s="6"/>
      <c r="H197" s="6"/>
      <c r="I197" s="6"/>
      <c r="J197" s="6"/>
      <c r="K197" s="6"/>
      <c r="L197" s="6"/>
      <c r="M197" s="6"/>
      <c r="N197" s="6"/>
      <c r="O197" s="6"/>
      <c r="P197" s="6"/>
      <c r="Q197" s="6"/>
      <c r="R197" s="6"/>
    </row>
    <row r="198" spans="1:18">
      <c r="A198" s="321"/>
      <c r="B198" s="6"/>
      <c r="C198" s="6"/>
      <c r="D198" s="6"/>
      <c r="E198" s="6"/>
      <c r="F198" s="6"/>
      <c r="G198" s="6"/>
      <c r="H198" s="6"/>
      <c r="I198" s="6"/>
      <c r="J198" s="6"/>
      <c r="K198" s="6"/>
      <c r="L198" s="6"/>
      <c r="M198" s="6"/>
      <c r="N198" s="6"/>
      <c r="O198" s="6"/>
      <c r="P198" s="6"/>
      <c r="Q198" s="6"/>
      <c r="R198" s="6"/>
    </row>
    <row r="199" spans="1:18">
      <c r="A199" s="321"/>
      <c r="B199" s="6"/>
      <c r="C199" s="6"/>
      <c r="D199" s="6"/>
      <c r="E199" s="6"/>
      <c r="F199" s="6"/>
      <c r="G199" s="6"/>
      <c r="H199" s="6"/>
      <c r="I199" s="6"/>
      <c r="J199" s="6"/>
      <c r="K199" s="6"/>
      <c r="L199" s="6"/>
      <c r="M199" s="6"/>
      <c r="N199" s="6"/>
      <c r="O199" s="6"/>
      <c r="P199" s="6"/>
      <c r="Q199" s="6"/>
      <c r="R199" s="6"/>
    </row>
    <row r="200" spans="1:18">
      <c r="A200" s="321"/>
      <c r="B200" s="6"/>
      <c r="C200" s="6"/>
      <c r="D200" s="6"/>
      <c r="E200" s="6"/>
      <c r="F200" s="6"/>
      <c r="G200" s="6"/>
      <c r="H200" s="6"/>
      <c r="I200" s="6"/>
      <c r="J200" s="6"/>
      <c r="K200" s="6"/>
      <c r="L200" s="6"/>
      <c r="M200" s="6"/>
      <c r="N200" s="6"/>
      <c r="O200" s="6"/>
      <c r="P200" s="6"/>
      <c r="Q200" s="6"/>
      <c r="R200" s="6"/>
    </row>
    <row r="201" spans="1:18">
      <c r="A201" s="321"/>
      <c r="B201" s="6"/>
      <c r="C201" s="6"/>
      <c r="D201" s="6"/>
      <c r="E201" s="6"/>
      <c r="F201" s="6"/>
      <c r="G201" s="6"/>
      <c r="H201" s="6"/>
      <c r="I201" s="6"/>
      <c r="J201" s="6"/>
      <c r="K201" s="6"/>
      <c r="L201" s="6"/>
      <c r="M201" s="6"/>
      <c r="N201" s="6"/>
      <c r="O201" s="6"/>
      <c r="P201" s="6"/>
      <c r="Q201" s="6"/>
      <c r="R201" s="6"/>
    </row>
    <row r="202" spans="1:18">
      <c r="A202" s="321"/>
      <c r="B202" s="6"/>
      <c r="C202" s="6"/>
      <c r="D202" s="6"/>
      <c r="E202" s="6"/>
      <c r="F202" s="6"/>
      <c r="G202" s="6"/>
      <c r="H202" s="6"/>
      <c r="I202" s="6"/>
      <c r="J202" s="6"/>
      <c r="K202" s="6"/>
      <c r="L202" s="6"/>
      <c r="M202" s="6"/>
      <c r="N202" s="6"/>
      <c r="O202" s="6"/>
      <c r="P202" s="6"/>
      <c r="Q202" s="6"/>
      <c r="R202" s="6"/>
    </row>
    <row r="203" spans="1:18">
      <c r="A203" s="321"/>
      <c r="B203" s="6"/>
      <c r="C203" s="6"/>
      <c r="D203" s="6"/>
      <c r="E203" s="6"/>
      <c r="F203" s="6"/>
      <c r="G203" s="6"/>
      <c r="H203" s="6"/>
      <c r="I203" s="6"/>
      <c r="J203" s="6"/>
      <c r="K203" s="6"/>
      <c r="L203" s="6"/>
      <c r="M203" s="6"/>
      <c r="N203" s="6"/>
      <c r="O203" s="6"/>
      <c r="P203" s="6"/>
      <c r="Q203" s="6"/>
      <c r="R203" s="6"/>
    </row>
    <row r="204" spans="1:18">
      <c r="A204" s="321"/>
      <c r="B204" s="6"/>
      <c r="C204" s="6"/>
      <c r="D204" s="6"/>
      <c r="E204" s="6"/>
      <c r="F204" s="6"/>
      <c r="G204" s="6"/>
      <c r="H204" s="6"/>
      <c r="I204" s="6"/>
      <c r="J204" s="6"/>
      <c r="K204" s="6"/>
      <c r="L204" s="6"/>
      <c r="M204" s="6"/>
      <c r="N204" s="6"/>
      <c r="O204" s="6"/>
      <c r="P204" s="6"/>
      <c r="Q204" s="6"/>
      <c r="R204" s="6"/>
    </row>
    <row r="205" spans="1:18">
      <c r="A205" s="321"/>
      <c r="B205" s="6"/>
      <c r="C205" s="6"/>
      <c r="D205" s="6"/>
      <c r="E205" s="6"/>
      <c r="F205" s="6"/>
      <c r="G205" s="6"/>
      <c r="H205" s="6"/>
      <c r="I205" s="6"/>
      <c r="J205" s="6"/>
      <c r="K205" s="6"/>
      <c r="L205" s="6"/>
      <c r="M205" s="6"/>
      <c r="N205" s="6"/>
      <c r="O205" s="6"/>
      <c r="P205" s="6"/>
      <c r="Q205" s="6"/>
      <c r="R205" s="6"/>
    </row>
    <row r="206" spans="1:18">
      <c r="A206" s="321"/>
      <c r="B206" s="6"/>
      <c r="C206" s="6"/>
      <c r="D206" s="6"/>
      <c r="E206" s="6"/>
      <c r="F206" s="6"/>
      <c r="G206" s="6"/>
      <c r="H206" s="6"/>
      <c r="I206" s="6"/>
      <c r="J206" s="6"/>
      <c r="K206" s="6"/>
      <c r="L206" s="6"/>
      <c r="M206" s="6"/>
      <c r="N206" s="6"/>
      <c r="O206" s="6"/>
      <c r="P206" s="6"/>
      <c r="Q206" s="6"/>
      <c r="R206" s="6"/>
    </row>
    <row r="207" spans="1:18">
      <c r="A207" s="321"/>
      <c r="B207" s="6"/>
      <c r="C207" s="6"/>
      <c r="D207" s="6"/>
      <c r="E207" s="6"/>
      <c r="F207" s="6"/>
      <c r="G207" s="6"/>
      <c r="H207" s="6"/>
      <c r="I207" s="6"/>
      <c r="J207" s="6"/>
      <c r="K207" s="6"/>
      <c r="L207" s="6"/>
      <c r="M207" s="6"/>
      <c r="N207" s="6"/>
      <c r="O207" s="6"/>
      <c r="P207" s="6"/>
      <c r="Q207" s="6"/>
      <c r="R207" s="6"/>
    </row>
    <row r="208" spans="1:18">
      <c r="A208" s="321"/>
      <c r="B208" s="6"/>
      <c r="C208" s="6"/>
      <c r="D208" s="6"/>
      <c r="E208" s="6"/>
      <c r="F208" s="6"/>
      <c r="G208" s="6"/>
      <c r="H208" s="6"/>
      <c r="I208" s="6"/>
      <c r="J208" s="6"/>
      <c r="K208" s="6"/>
      <c r="L208" s="6"/>
      <c r="M208" s="6"/>
      <c r="N208" s="6"/>
      <c r="O208" s="6"/>
      <c r="P208" s="6"/>
      <c r="Q208" s="6"/>
      <c r="R208" s="6"/>
    </row>
    <row r="209" spans="1:18">
      <c r="A209" s="321"/>
      <c r="B209" s="6"/>
      <c r="C209" s="6"/>
      <c r="D209" s="6"/>
      <c r="E209" s="6"/>
      <c r="F209" s="6"/>
      <c r="G209" s="6"/>
      <c r="H209" s="6"/>
      <c r="I209" s="6"/>
      <c r="J209" s="6"/>
      <c r="K209" s="6"/>
      <c r="L209" s="6"/>
      <c r="M209" s="6"/>
      <c r="N209" s="6"/>
      <c r="O209" s="6"/>
      <c r="P209" s="6"/>
      <c r="Q209" s="6"/>
      <c r="R209" s="6"/>
    </row>
    <row r="210" spans="1:18">
      <c r="A210" s="321"/>
      <c r="B210" s="6"/>
      <c r="C210" s="6"/>
      <c r="D210" s="6"/>
      <c r="E210" s="6"/>
      <c r="F210" s="6"/>
      <c r="G210" s="6"/>
      <c r="H210" s="6"/>
      <c r="I210" s="6"/>
      <c r="J210" s="6"/>
      <c r="K210" s="6"/>
      <c r="L210" s="6"/>
      <c r="M210" s="6"/>
      <c r="N210" s="6"/>
      <c r="O210" s="6"/>
      <c r="P210" s="6"/>
      <c r="Q210" s="6"/>
      <c r="R210" s="6"/>
    </row>
    <row r="211" spans="1:18">
      <c r="A211" s="321"/>
      <c r="B211" s="6"/>
      <c r="C211" s="6"/>
      <c r="D211" s="6"/>
      <c r="E211" s="6"/>
      <c r="F211" s="6"/>
      <c r="G211" s="6"/>
      <c r="H211" s="6"/>
      <c r="I211" s="6"/>
      <c r="J211" s="6"/>
      <c r="K211" s="6"/>
      <c r="L211" s="6"/>
      <c r="M211" s="6"/>
      <c r="N211" s="6"/>
      <c r="O211" s="6"/>
      <c r="P211" s="6"/>
      <c r="Q211" s="6"/>
      <c r="R211" s="6"/>
    </row>
    <row r="212" spans="1:18">
      <c r="A212" s="321"/>
      <c r="B212" s="6"/>
      <c r="C212" s="6"/>
      <c r="D212" s="6"/>
      <c r="E212" s="6"/>
      <c r="F212" s="6"/>
      <c r="G212" s="6"/>
      <c r="H212" s="6"/>
      <c r="I212" s="6"/>
      <c r="J212" s="6"/>
      <c r="K212" s="6"/>
      <c r="L212" s="6"/>
      <c r="M212" s="6"/>
      <c r="N212" s="6"/>
      <c r="O212" s="6"/>
      <c r="P212" s="6"/>
      <c r="Q212" s="6"/>
      <c r="R212" s="6"/>
    </row>
    <row r="213" spans="1:18">
      <c r="A213" s="321"/>
      <c r="B213" s="6"/>
      <c r="C213" s="6"/>
      <c r="D213" s="6"/>
      <c r="E213" s="6"/>
      <c r="F213" s="6"/>
      <c r="G213" s="6"/>
      <c r="H213" s="6"/>
      <c r="I213" s="6"/>
      <c r="J213" s="6"/>
      <c r="K213" s="6"/>
      <c r="L213" s="6"/>
      <c r="M213" s="6"/>
      <c r="N213" s="6"/>
      <c r="O213" s="6"/>
      <c r="P213" s="6"/>
      <c r="Q213" s="6"/>
      <c r="R213" s="6"/>
    </row>
    <row r="214" spans="1:18">
      <c r="A214" s="321"/>
      <c r="B214" s="6"/>
      <c r="C214" s="6"/>
      <c r="D214" s="6"/>
      <c r="E214" s="6"/>
      <c r="F214" s="6"/>
      <c r="G214" s="6"/>
      <c r="H214" s="6"/>
      <c r="I214" s="6"/>
      <c r="J214" s="6"/>
      <c r="K214" s="6"/>
      <c r="L214" s="6"/>
      <c r="M214" s="6"/>
      <c r="N214" s="6"/>
      <c r="O214" s="6"/>
      <c r="P214" s="6"/>
      <c r="Q214" s="6"/>
      <c r="R214" s="6"/>
    </row>
    <row r="215" spans="1:18">
      <c r="A215" s="321"/>
      <c r="B215" s="6"/>
      <c r="C215" s="6"/>
      <c r="D215" s="6"/>
      <c r="E215" s="6"/>
      <c r="F215" s="6"/>
      <c r="G215" s="6"/>
      <c r="H215" s="6"/>
      <c r="I215" s="6"/>
      <c r="J215" s="6"/>
      <c r="K215" s="6"/>
      <c r="L215" s="6"/>
      <c r="M215" s="6"/>
      <c r="N215" s="6"/>
      <c r="O215" s="6"/>
      <c r="P215" s="6"/>
      <c r="Q215" s="6"/>
      <c r="R215" s="6"/>
    </row>
    <row r="216" spans="1:18">
      <c r="A216" s="321"/>
      <c r="B216" s="6"/>
      <c r="C216" s="6"/>
      <c r="D216" s="6"/>
      <c r="E216" s="6"/>
      <c r="F216" s="6"/>
      <c r="G216" s="6"/>
      <c r="H216" s="6"/>
      <c r="I216" s="6"/>
      <c r="J216" s="6"/>
      <c r="K216" s="6"/>
      <c r="L216" s="6"/>
      <c r="M216" s="6"/>
      <c r="N216" s="6"/>
      <c r="O216" s="6"/>
      <c r="P216" s="6"/>
      <c r="Q216" s="6"/>
      <c r="R216" s="6"/>
    </row>
    <row r="217" spans="1:18">
      <c r="A217" s="321"/>
      <c r="B217" s="6"/>
      <c r="C217" s="6"/>
      <c r="D217" s="6"/>
      <c r="E217" s="6"/>
      <c r="F217" s="6"/>
      <c r="G217" s="6"/>
      <c r="H217" s="6"/>
      <c r="I217" s="6"/>
      <c r="J217" s="6"/>
      <c r="K217" s="6"/>
      <c r="L217" s="6"/>
      <c r="M217" s="6"/>
      <c r="N217" s="6"/>
      <c r="O217" s="6"/>
      <c r="P217" s="6"/>
      <c r="Q217" s="6"/>
      <c r="R217" s="6"/>
    </row>
    <row r="218" spans="1:18">
      <c r="A218" s="321"/>
      <c r="B218" s="6"/>
      <c r="C218" s="6"/>
      <c r="D218" s="6"/>
      <c r="E218" s="6"/>
      <c r="F218" s="6"/>
      <c r="G218" s="6"/>
      <c r="H218" s="6"/>
      <c r="I218" s="6"/>
      <c r="J218" s="6"/>
      <c r="K218" s="6"/>
      <c r="L218" s="6"/>
      <c r="M218" s="6"/>
      <c r="N218" s="6"/>
      <c r="O218" s="6"/>
      <c r="P218" s="6"/>
      <c r="Q218" s="6"/>
      <c r="R218" s="6"/>
    </row>
    <row r="219" spans="1:18">
      <c r="A219" s="321"/>
      <c r="B219" s="6"/>
      <c r="C219" s="6"/>
      <c r="D219" s="6"/>
      <c r="E219" s="6"/>
      <c r="F219" s="6"/>
      <c r="G219" s="6"/>
      <c r="H219" s="6"/>
      <c r="I219" s="6"/>
      <c r="J219" s="6"/>
      <c r="K219" s="6"/>
      <c r="L219" s="6"/>
      <c r="M219" s="6"/>
      <c r="N219" s="6"/>
      <c r="O219" s="6"/>
      <c r="P219" s="6"/>
      <c r="Q219" s="6"/>
      <c r="R219" s="6"/>
    </row>
    <row r="220" spans="1:18">
      <c r="A220" s="321"/>
      <c r="B220" s="6"/>
      <c r="C220" s="6"/>
      <c r="D220" s="6"/>
      <c r="E220" s="6"/>
      <c r="F220" s="6"/>
      <c r="G220" s="6"/>
      <c r="H220" s="6"/>
      <c r="I220" s="6"/>
      <c r="J220" s="6"/>
      <c r="K220" s="6"/>
      <c r="L220" s="6"/>
      <c r="M220" s="6"/>
      <c r="N220" s="6"/>
      <c r="O220" s="6"/>
      <c r="P220" s="6"/>
      <c r="Q220" s="6"/>
      <c r="R220" s="6"/>
    </row>
  </sheetData>
  <mergeCells count="28">
    <mergeCell ref="B64:E68"/>
    <mergeCell ref="G64:L68"/>
    <mergeCell ref="B41:E41"/>
    <mergeCell ref="B48:E48"/>
    <mergeCell ref="B49:E49"/>
    <mergeCell ref="B51:E51"/>
    <mergeCell ref="B52:E52"/>
    <mergeCell ref="B53:E53"/>
    <mergeCell ref="B40:E40"/>
    <mergeCell ref="B16:C16"/>
    <mergeCell ref="B17:D17"/>
    <mergeCell ref="E17:H17"/>
    <mergeCell ref="E18:H18"/>
    <mergeCell ref="E19:H19"/>
    <mergeCell ref="E20:H20"/>
    <mergeCell ref="E21:H21"/>
    <mergeCell ref="E22:H22"/>
    <mergeCell ref="B23:C23"/>
    <mergeCell ref="F27:G27"/>
    <mergeCell ref="H28:L28"/>
    <mergeCell ref="E15:H15"/>
    <mergeCell ref="B10:D10"/>
    <mergeCell ref="E10:H10"/>
    <mergeCell ref="E11:H11"/>
    <mergeCell ref="B12:C12"/>
    <mergeCell ref="B13:D13"/>
    <mergeCell ref="E13:H13"/>
    <mergeCell ref="E14:H14"/>
  </mergeCells>
  <conditionalFormatting sqref="D24">
    <cfRule type="cellIs" dxfId="0" priority="1" stopIfTrue="1" operator="notEqual">
      <formula>1</formula>
    </cfRule>
  </conditionalFormatting>
  <dataValidations count="5">
    <dataValidation type="list" allowBlank="1" showInputMessage="1" showErrorMessage="1" sqref="G65519:O65519 JC65519:JK65519 SY65519:TG65519 ACU65519:ADC65519 AMQ65519:AMY65519 AWM65519:AWU65519 BGI65519:BGQ65519 BQE65519:BQM65519 CAA65519:CAI65519 CJW65519:CKE65519 CTS65519:CUA65519 DDO65519:DDW65519 DNK65519:DNS65519 DXG65519:DXO65519 EHC65519:EHK65519 EQY65519:ERG65519 FAU65519:FBC65519 FKQ65519:FKY65519 FUM65519:FUU65519 GEI65519:GEQ65519 GOE65519:GOM65519 GYA65519:GYI65519 HHW65519:HIE65519 HRS65519:HSA65519 IBO65519:IBW65519 ILK65519:ILS65519 IVG65519:IVO65519 JFC65519:JFK65519 JOY65519:JPG65519 JYU65519:JZC65519 KIQ65519:KIY65519 KSM65519:KSU65519 LCI65519:LCQ65519 LME65519:LMM65519 LWA65519:LWI65519 MFW65519:MGE65519 MPS65519:MQA65519 MZO65519:MZW65519 NJK65519:NJS65519 NTG65519:NTO65519 ODC65519:ODK65519 OMY65519:ONG65519 OWU65519:OXC65519 PGQ65519:PGY65519 PQM65519:PQU65519 QAI65519:QAQ65519 QKE65519:QKM65519 QUA65519:QUI65519 RDW65519:REE65519 RNS65519:ROA65519 RXO65519:RXW65519 SHK65519:SHS65519 SRG65519:SRO65519 TBC65519:TBK65519 TKY65519:TLG65519 TUU65519:TVC65519 UEQ65519:UEY65519 UOM65519:UOU65519 UYI65519:UYQ65519 VIE65519:VIM65519 VSA65519:VSI65519 WBW65519:WCE65519 WLS65519:WMA65519 WVO65519:WVW65519 G131055:O131055 JC131055:JK131055 SY131055:TG131055 ACU131055:ADC131055 AMQ131055:AMY131055 AWM131055:AWU131055 BGI131055:BGQ131055 BQE131055:BQM131055 CAA131055:CAI131055 CJW131055:CKE131055 CTS131055:CUA131055 DDO131055:DDW131055 DNK131055:DNS131055 DXG131055:DXO131055 EHC131055:EHK131055 EQY131055:ERG131055 FAU131055:FBC131055 FKQ131055:FKY131055 FUM131055:FUU131055 GEI131055:GEQ131055 GOE131055:GOM131055 GYA131055:GYI131055 HHW131055:HIE131055 HRS131055:HSA131055 IBO131055:IBW131055 ILK131055:ILS131055 IVG131055:IVO131055 JFC131055:JFK131055 JOY131055:JPG131055 JYU131055:JZC131055 KIQ131055:KIY131055 KSM131055:KSU131055 LCI131055:LCQ131055 LME131055:LMM131055 LWA131055:LWI131055 MFW131055:MGE131055 MPS131055:MQA131055 MZO131055:MZW131055 NJK131055:NJS131055 NTG131055:NTO131055 ODC131055:ODK131055 OMY131055:ONG131055 OWU131055:OXC131055 PGQ131055:PGY131055 PQM131055:PQU131055 QAI131055:QAQ131055 QKE131055:QKM131055 QUA131055:QUI131055 RDW131055:REE131055 RNS131055:ROA131055 RXO131055:RXW131055 SHK131055:SHS131055 SRG131055:SRO131055 TBC131055:TBK131055 TKY131055:TLG131055 TUU131055:TVC131055 UEQ131055:UEY131055 UOM131055:UOU131055 UYI131055:UYQ131055 VIE131055:VIM131055 VSA131055:VSI131055 WBW131055:WCE131055 WLS131055:WMA131055 WVO131055:WVW131055 G196591:O196591 JC196591:JK196591 SY196591:TG196591 ACU196591:ADC196591 AMQ196591:AMY196591 AWM196591:AWU196591 BGI196591:BGQ196591 BQE196591:BQM196591 CAA196591:CAI196591 CJW196591:CKE196591 CTS196591:CUA196591 DDO196591:DDW196591 DNK196591:DNS196591 DXG196591:DXO196591 EHC196591:EHK196591 EQY196591:ERG196591 FAU196591:FBC196591 FKQ196591:FKY196591 FUM196591:FUU196591 GEI196591:GEQ196591 GOE196591:GOM196591 GYA196591:GYI196591 HHW196591:HIE196591 HRS196591:HSA196591 IBO196591:IBW196591 ILK196591:ILS196591 IVG196591:IVO196591 JFC196591:JFK196591 JOY196591:JPG196591 JYU196591:JZC196591 KIQ196591:KIY196591 KSM196591:KSU196591 LCI196591:LCQ196591 LME196591:LMM196591 LWA196591:LWI196591 MFW196591:MGE196591 MPS196591:MQA196591 MZO196591:MZW196591 NJK196591:NJS196591 NTG196591:NTO196591 ODC196591:ODK196591 OMY196591:ONG196591 OWU196591:OXC196591 PGQ196591:PGY196591 PQM196591:PQU196591 QAI196591:QAQ196591 QKE196591:QKM196591 QUA196591:QUI196591 RDW196591:REE196591 RNS196591:ROA196591 RXO196591:RXW196591 SHK196591:SHS196591 SRG196591:SRO196591 TBC196591:TBK196591 TKY196591:TLG196591 TUU196591:TVC196591 UEQ196591:UEY196591 UOM196591:UOU196591 UYI196591:UYQ196591 VIE196591:VIM196591 VSA196591:VSI196591 WBW196591:WCE196591 WLS196591:WMA196591 WVO196591:WVW196591 G262127:O262127 JC262127:JK262127 SY262127:TG262127 ACU262127:ADC262127 AMQ262127:AMY262127 AWM262127:AWU262127 BGI262127:BGQ262127 BQE262127:BQM262127 CAA262127:CAI262127 CJW262127:CKE262127 CTS262127:CUA262127 DDO262127:DDW262127 DNK262127:DNS262127 DXG262127:DXO262127 EHC262127:EHK262127 EQY262127:ERG262127 FAU262127:FBC262127 FKQ262127:FKY262127 FUM262127:FUU262127 GEI262127:GEQ262127 GOE262127:GOM262127 GYA262127:GYI262127 HHW262127:HIE262127 HRS262127:HSA262127 IBO262127:IBW262127 ILK262127:ILS262127 IVG262127:IVO262127 JFC262127:JFK262127 JOY262127:JPG262127 JYU262127:JZC262127 KIQ262127:KIY262127 KSM262127:KSU262127 LCI262127:LCQ262127 LME262127:LMM262127 LWA262127:LWI262127 MFW262127:MGE262127 MPS262127:MQA262127 MZO262127:MZW262127 NJK262127:NJS262127 NTG262127:NTO262127 ODC262127:ODK262127 OMY262127:ONG262127 OWU262127:OXC262127 PGQ262127:PGY262127 PQM262127:PQU262127 QAI262127:QAQ262127 QKE262127:QKM262127 QUA262127:QUI262127 RDW262127:REE262127 RNS262127:ROA262127 RXO262127:RXW262127 SHK262127:SHS262127 SRG262127:SRO262127 TBC262127:TBK262127 TKY262127:TLG262127 TUU262127:TVC262127 UEQ262127:UEY262127 UOM262127:UOU262127 UYI262127:UYQ262127 VIE262127:VIM262127 VSA262127:VSI262127 WBW262127:WCE262127 WLS262127:WMA262127 WVO262127:WVW262127 G327663:O327663 JC327663:JK327663 SY327663:TG327663 ACU327663:ADC327663 AMQ327663:AMY327663 AWM327663:AWU327663 BGI327663:BGQ327663 BQE327663:BQM327663 CAA327663:CAI327663 CJW327663:CKE327663 CTS327663:CUA327663 DDO327663:DDW327663 DNK327663:DNS327663 DXG327663:DXO327663 EHC327663:EHK327663 EQY327663:ERG327663 FAU327663:FBC327663 FKQ327663:FKY327663 FUM327663:FUU327663 GEI327663:GEQ327663 GOE327663:GOM327663 GYA327663:GYI327663 HHW327663:HIE327663 HRS327663:HSA327663 IBO327663:IBW327663 ILK327663:ILS327663 IVG327663:IVO327663 JFC327663:JFK327663 JOY327663:JPG327663 JYU327663:JZC327663 KIQ327663:KIY327663 KSM327663:KSU327663 LCI327663:LCQ327663 LME327663:LMM327663 LWA327663:LWI327663 MFW327663:MGE327663 MPS327663:MQA327663 MZO327663:MZW327663 NJK327663:NJS327663 NTG327663:NTO327663 ODC327663:ODK327663 OMY327663:ONG327663 OWU327663:OXC327663 PGQ327663:PGY327663 PQM327663:PQU327663 QAI327663:QAQ327663 QKE327663:QKM327663 QUA327663:QUI327663 RDW327663:REE327663 RNS327663:ROA327663 RXO327663:RXW327663 SHK327663:SHS327663 SRG327663:SRO327663 TBC327663:TBK327663 TKY327663:TLG327663 TUU327663:TVC327663 UEQ327663:UEY327663 UOM327663:UOU327663 UYI327663:UYQ327663 VIE327663:VIM327663 VSA327663:VSI327663 WBW327663:WCE327663 WLS327663:WMA327663 WVO327663:WVW327663 G393199:O393199 JC393199:JK393199 SY393199:TG393199 ACU393199:ADC393199 AMQ393199:AMY393199 AWM393199:AWU393199 BGI393199:BGQ393199 BQE393199:BQM393199 CAA393199:CAI393199 CJW393199:CKE393199 CTS393199:CUA393199 DDO393199:DDW393199 DNK393199:DNS393199 DXG393199:DXO393199 EHC393199:EHK393199 EQY393199:ERG393199 FAU393199:FBC393199 FKQ393199:FKY393199 FUM393199:FUU393199 GEI393199:GEQ393199 GOE393199:GOM393199 GYA393199:GYI393199 HHW393199:HIE393199 HRS393199:HSA393199 IBO393199:IBW393199 ILK393199:ILS393199 IVG393199:IVO393199 JFC393199:JFK393199 JOY393199:JPG393199 JYU393199:JZC393199 KIQ393199:KIY393199 KSM393199:KSU393199 LCI393199:LCQ393199 LME393199:LMM393199 LWA393199:LWI393199 MFW393199:MGE393199 MPS393199:MQA393199 MZO393199:MZW393199 NJK393199:NJS393199 NTG393199:NTO393199 ODC393199:ODK393199 OMY393199:ONG393199 OWU393199:OXC393199 PGQ393199:PGY393199 PQM393199:PQU393199 QAI393199:QAQ393199 QKE393199:QKM393199 QUA393199:QUI393199 RDW393199:REE393199 RNS393199:ROA393199 RXO393199:RXW393199 SHK393199:SHS393199 SRG393199:SRO393199 TBC393199:TBK393199 TKY393199:TLG393199 TUU393199:TVC393199 UEQ393199:UEY393199 UOM393199:UOU393199 UYI393199:UYQ393199 VIE393199:VIM393199 VSA393199:VSI393199 WBW393199:WCE393199 WLS393199:WMA393199 WVO393199:WVW393199 G458735:O458735 JC458735:JK458735 SY458735:TG458735 ACU458735:ADC458735 AMQ458735:AMY458735 AWM458735:AWU458735 BGI458735:BGQ458735 BQE458735:BQM458735 CAA458735:CAI458735 CJW458735:CKE458735 CTS458735:CUA458735 DDO458735:DDW458735 DNK458735:DNS458735 DXG458735:DXO458735 EHC458735:EHK458735 EQY458735:ERG458735 FAU458735:FBC458735 FKQ458735:FKY458735 FUM458735:FUU458735 GEI458735:GEQ458735 GOE458735:GOM458735 GYA458735:GYI458735 HHW458735:HIE458735 HRS458735:HSA458735 IBO458735:IBW458735 ILK458735:ILS458735 IVG458735:IVO458735 JFC458735:JFK458735 JOY458735:JPG458735 JYU458735:JZC458735 KIQ458735:KIY458735 KSM458735:KSU458735 LCI458735:LCQ458735 LME458735:LMM458735 LWA458735:LWI458735 MFW458735:MGE458735 MPS458735:MQA458735 MZO458735:MZW458735 NJK458735:NJS458735 NTG458735:NTO458735 ODC458735:ODK458735 OMY458735:ONG458735 OWU458735:OXC458735 PGQ458735:PGY458735 PQM458735:PQU458735 QAI458735:QAQ458735 QKE458735:QKM458735 QUA458735:QUI458735 RDW458735:REE458735 RNS458735:ROA458735 RXO458735:RXW458735 SHK458735:SHS458735 SRG458735:SRO458735 TBC458735:TBK458735 TKY458735:TLG458735 TUU458735:TVC458735 UEQ458735:UEY458735 UOM458735:UOU458735 UYI458735:UYQ458735 VIE458735:VIM458735 VSA458735:VSI458735 WBW458735:WCE458735 WLS458735:WMA458735 WVO458735:WVW458735 G524271:O524271 JC524271:JK524271 SY524271:TG524271 ACU524271:ADC524271 AMQ524271:AMY524271 AWM524271:AWU524271 BGI524271:BGQ524271 BQE524271:BQM524271 CAA524271:CAI524271 CJW524271:CKE524271 CTS524271:CUA524271 DDO524271:DDW524271 DNK524271:DNS524271 DXG524271:DXO524271 EHC524271:EHK524271 EQY524271:ERG524271 FAU524271:FBC524271 FKQ524271:FKY524271 FUM524271:FUU524271 GEI524271:GEQ524271 GOE524271:GOM524271 GYA524271:GYI524271 HHW524271:HIE524271 HRS524271:HSA524271 IBO524271:IBW524271 ILK524271:ILS524271 IVG524271:IVO524271 JFC524271:JFK524271 JOY524271:JPG524271 JYU524271:JZC524271 KIQ524271:KIY524271 KSM524271:KSU524271 LCI524271:LCQ524271 LME524271:LMM524271 LWA524271:LWI524271 MFW524271:MGE524271 MPS524271:MQA524271 MZO524271:MZW524271 NJK524271:NJS524271 NTG524271:NTO524271 ODC524271:ODK524271 OMY524271:ONG524271 OWU524271:OXC524271 PGQ524271:PGY524271 PQM524271:PQU524271 QAI524271:QAQ524271 QKE524271:QKM524271 QUA524271:QUI524271 RDW524271:REE524271 RNS524271:ROA524271 RXO524271:RXW524271 SHK524271:SHS524271 SRG524271:SRO524271 TBC524271:TBK524271 TKY524271:TLG524271 TUU524271:TVC524271 UEQ524271:UEY524271 UOM524271:UOU524271 UYI524271:UYQ524271 VIE524271:VIM524271 VSA524271:VSI524271 WBW524271:WCE524271 WLS524271:WMA524271 WVO524271:WVW524271 G589807:O589807 JC589807:JK589807 SY589807:TG589807 ACU589807:ADC589807 AMQ589807:AMY589807 AWM589807:AWU589807 BGI589807:BGQ589807 BQE589807:BQM589807 CAA589807:CAI589807 CJW589807:CKE589807 CTS589807:CUA589807 DDO589807:DDW589807 DNK589807:DNS589807 DXG589807:DXO589807 EHC589807:EHK589807 EQY589807:ERG589807 FAU589807:FBC589807 FKQ589807:FKY589807 FUM589807:FUU589807 GEI589807:GEQ589807 GOE589807:GOM589807 GYA589807:GYI589807 HHW589807:HIE589807 HRS589807:HSA589807 IBO589807:IBW589807 ILK589807:ILS589807 IVG589807:IVO589807 JFC589807:JFK589807 JOY589807:JPG589807 JYU589807:JZC589807 KIQ589807:KIY589807 KSM589807:KSU589807 LCI589807:LCQ589807 LME589807:LMM589807 LWA589807:LWI589807 MFW589807:MGE589807 MPS589807:MQA589807 MZO589807:MZW589807 NJK589807:NJS589807 NTG589807:NTO589807 ODC589807:ODK589807 OMY589807:ONG589807 OWU589807:OXC589807 PGQ589807:PGY589807 PQM589807:PQU589807 QAI589807:QAQ589807 QKE589807:QKM589807 QUA589807:QUI589807 RDW589807:REE589807 RNS589807:ROA589807 RXO589807:RXW589807 SHK589807:SHS589807 SRG589807:SRO589807 TBC589807:TBK589807 TKY589807:TLG589807 TUU589807:TVC589807 UEQ589807:UEY589807 UOM589807:UOU589807 UYI589807:UYQ589807 VIE589807:VIM589807 VSA589807:VSI589807 WBW589807:WCE589807 WLS589807:WMA589807 WVO589807:WVW589807 G655343:O655343 JC655343:JK655343 SY655343:TG655343 ACU655343:ADC655343 AMQ655343:AMY655343 AWM655343:AWU655343 BGI655343:BGQ655343 BQE655343:BQM655343 CAA655343:CAI655343 CJW655343:CKE655343 CTS655343:CUA655343 DDO655343:DDW655343 DNK655343:DNS655343 DXG655343:DXO655343 EHC655343:EHK655343 EQY655343:ERG655343 FAU655343:FBC655343 FKQ655343:FKY655343 FUM655343:FUU655343 GEI655343:GEQ655343 GOE655343:GOM655343 GYA655343:GYI655343 HHW655343:HIE655343 HRS655343:HSA655343 IBO655343:IBW655343 ILK655343:ILS655343 IVG655343:IVO655343 JFC655343:JFK655343 JOY655343:JPG655343 JYU655343:JZC655343 KIQ655343:KIY655343 KSM655343:KSU655343 LCI655343:LCQ655343 LME655343:LMM655343 LWA655343:LWI655343 MFW655343:MGE655343 MPS655343:MQA655343 MZO655343:MZW655343 NJK655343:NJS655343 NTG655343:NTO655343 ODC655343:ODK655343 OMY655343:ONG655343 OWU655343:OXC655343 PGQ655343:PGY655343 PQM655343:PQU655343 QAI655343:QAQ655343 QKE655343:QKM655343 QUA655343:QUI655343 RDW655343:REE655343 RNS655343:ROA655343 RXO655343:RXW655343 SHK655343:SHS655343 SRG655343:SRO655343 TBC655343:TBK655343 TKY655343:TLG655343 TUU655343:TVC655343 UEQ655343:UEY655343 UOM655343:UOU655343 UYI655343:UYQ655343 VIE655343:VIM655343 VSA655343:VSI655343 WBW655343:WCE655343 WLS655343:WMA655343 WVO655343:WVW655343 G720879:O720879 JC720879:JK720879 SY720879:TG720879 ACU720879:ADC720879 AMQ720879:AMY720879 AWM720879:AWU720879 BGI720879:BGQ720879 BQE720879:BQM720879 CAA720879:CAI720879 CJW720879:CKE720879 CTS720879:CUA720879 DDO720879:DDW720879 DNK720879:DNS720879 DXG720879:DXO720879 EHC720879:EHK720879 EQY720879:ERG720879 FAU720879:FBC720879 FKQ720879:FKY720879 FUM720879:FUU720879 GEI720879:GEQ720879 GOE720879:GOM720879 GYA720879:GYI720879 HHW720879:HIE720879 HRS720879:HSA720879 IBO720879:IBW720879 ILK720879:ILS720879 IVG720879:IVO720879 JFC720879:JFK720879 JOY720879:JPG720879 JYU720879:JZC720879 KIQ720879:KIY720879 KSM720879:KSU720879 LCI720879:LCQ720879 LME720879:LMM720879 LWA720879:LWI720879 MFW720879:MGE720879 MPS720879:MQA720879 MZO720879:MZW720879 NJK720879:NJS720879 NTG720879:NTO720879 ODC720879:ODK720879 OMY720879:ONG720879 OWU720879:OXC720879 PGQ720879:PGY720879 PQM720879:PQU720879 QAI720879:QAQ720879 QKE720879:QKM720879 QUA720879:QUI720879 RDW720879:REE720879 RNS720879:ROA720879 RXO720879:RXW720879 SHK720879:SHS720879 SRG720879:SRO720879 TBC720879:TBK720879 TKY720879:TLG720879 TUU720879:TVC720879 UEQ720879:UEY720879 UOM720879:UOU720879 UYI720879:UYQ720879 VIE720879:VIM720879 VSA720879:VSI720879 WBW720879:WCE720879 WLS720879:WMA720879 WVO720879:WVW720879 G786415:O786415 JC786415:JK786415 SY786415:TG786415 ACU786415:ADC786415 AMQ786415:AMY786415 AWM786415:AWU786415 BGI786415:BGQ786415 BQE786415:BQM786415 CAA786415:CAI786415 CJW786415:CKE786415 CTS786415:CUA786415 DDO786415:DDW786415 DNK786415:DNS786415 DXG786415:DXO786415 EHC786415:EHK786415 EQY786415:ERG786415 FAU786415:FBC786415 FKQ786415:FKY786415 FUM786415:FUU786415 GEI786415:GEQ786415 GOE786415:GOM786415 GYA786415:GYI786415 HHW786415:HIE786415 HRS786415:HSA786415 IBO786415:IBW786415 ILK786415:ILS786415 IVG786415:IVO786415 JFC786415:JFK786415 JOY786415:JPG786415 JYU786415:JZC786415 KIQ786415:KIY786415 KSM786415:KSU786415 LCI786415:LCQ786415 LME786415:LMM786415 LWA786415:LWI786415 MFW786415:MGE786415 MPS786415:MQA786415 MZO786415:MZW786415 NJK786415:NJS786415 NTG786415:NTO786415 ODC786415:ODK786415 OMY786415:ONG786415 OWU786415:OXC786415 PGQ786415:PGY786415 PQM786415:PQU786415 QAI786415:QAQ786415 QKE786415:QKM786415 QUA786415:QUI786415 RDW786415:REE786415 RNS786415:ROA786415 RXO786415:RXW786415 SHK786415:SHS786415 SRG786415:SRO786415 TBC786415:TBK786415 TKY786415:TLG786415 TUU786415:TVC786415 UEQ786415:UEY786415 UOM786415:UOU786415 UYI786415:UYQ786415 VIE786415:VIM786415 VSA786415:VSI786415 WBW786415:WCE786415 WLS786415:WMA786415 WVO786415:WVW786415 G851951:O851951 JC851951:JK851951 SY851951:TG851951 ACU851951:ADC851951 AMQ851951:AMY851951 AWM851951:AWU851951 BGI851951:BGQ851951 BQE851951:BQM851951 CAA851951:CAI851951 CJW851951:CKE851951 CTS851951:CUA851951 DDO851951:DDW851951 DNK851951:DNS851951 DXG851951:DXO851951 EHC851951:EHK851951 EQY851951:ERG851951 FAU851951:FBC851951 FKQ851951:FKY851951 FUM851951:FUU851951 GEI851951:GEQ851951 GOE851951:GOM851951 GYA851951:GYI851951 HHW851951:HIE851951 HRS851951:HSA851951 IBO851951:IBW851951 ILK851951:ILS851951 IVG851951:IVO851951 JFC851951:JFK851951 JOY851951:JPG851951 JYU851951:JZC851951 KIQ851951:KIY851951 KSM851951:KSU851951 LCI851951:LCQ851951 LME851951:LMM851951 LWA851951:LWI851951 MFW851951:MGE851951 MPS851951:MQA851951 MZO851951:MZW851951 NJK851951:NJS851951 NTG851951:NTO851951 ODC851951:ODK851951 OMY851951:ONG851951 OWU851951:OXC851951 PGQ851951:PGY851951 PQM851951:PQU851951 QAI851951:QAQ851951 QKE851951:QKM851951 QUA851951:QUI851951 RDW851951:REE851951 RNS851951:ROA851951 RXO851951:RXW851951 SHK851951:SHS851951 SRG851951:SRO851951 TBC851951:TBK851951 TKY851951:TLG851951 TUU851951:TVC851951 UEQ851951:UEY851951 UOM851951:UOU851951 UYI851951:UYQ851951 VIE851951:VIM851951 VSA851951:VSI851951 WBW851951:WCE851951 WLS851951:WMA851951 WVO851951:WVW851951 G917487:O917487 JC917487:JK917487 SY917487:TG917487 ACU917487:ADC917487 AMQ917487:AMY917487 AWM917487:AWU917487 BGI917487:BGQ917487 BQE917487:BQM917487 CAA917487:CAI917487 CJW917487:CKE917487 CTS917487:CUA917487 DDO917487:DDW917487 DNK917487:DNS917487 DXG917487:DXO917487 EHC917487:EHK917487 EQY917487:ERG917487 FAU917487:FBC917487 FKQ917487:FKY917487 FUM917487:FUU917487 GEI917487:GEQ917487 GOE917487:GOM917487 GYA917487:GYI917487 HHW917487:HIE917487 HRS917487:HSA917487 IBO917487:IBW917487 ILK917487:ILS917487 IVG917487:IVO917487 JFC917487:JFK917487 JOY917487:JPG917487 JYU917487:JZC917487 KIQ917487:KIY917487 KSM917487:KSU917487 LCI917487:LCQ917487 LME917487:LMM917487 LWA917487:LWI917487 MFW917487:MGE917487 MPS917487:MQA917487 MZO917487:MZW917487 NJK917487:NJS917487 NTG917487:NTO917487 ODC917487:ODK917487 OMY917487:ONG917487 OWU917487:OXC917487 PGQ917487:PGY917487 PQM917487:PQU917487 QAI917487:QAQ917487 QKE917487:QKM917487 QUA917487:QUI917487 RDW917487:REE917487 RNS917487:ROA917487 RXO917487:RXW917487 SHK917487:SHS917487 SRG917487:SRO917487 TBC917487:TBK917487 TKY917487:TLG917487 TUU917487:TVC917487 UEQ917487:UEY917487 UOM917487:UOU917487 UYI917487:UYQ917487 VIE917487:VIM917487 VSA917487:VSI917487 WBW917487:WCE917487 WLS917487:WMA917487 WVO917487:WVW917487 G983023:O983023 JC983023:JK983023 SY983023:TG983023 ACU983023:ADC983023 AMQ983023:AMY983023 AWM983023:AWU983023 BGI983023:BGQ983023 BQE983023:BQM983023 CAA983023:CAI983023 CJW983023:CKE983023 CTS983023:CUA983023 DDO983023:DDW983023 DNK983023:DNS983023 DXG983023:DXO983023 EHC983023:EHK983023 EQY983023:ERG983023 FAU983023:FBC983023 FKQ983023:FKY983023 FUM983023:FUU983023 GEI983023:GEQ983023 GOE983023:GOM983023 GYA983023:GYI983023 HHW983023:HIE983023 HRS983023:HSA983023 IBO983023:IBW983023 ILK983023:ILS983023 IVG983023:IVO983023 JFC983023:JFK983023 JOY983023:JPG983023 JYU983023:JZC983023 KIQ983023:KIY983023 KSM983023:KSU983023 LCI983023:LCQ983023 LME983023:LMM983023 LWA983023:LWI983023 MFW983023:MGE983023 MPS983023:MQA983023 MZO983023:MZW983023 NJK983023:NJS983023 NTG983023:NTO983023 ODC983023:ODK983023 OMY983023:ONG983023 OWU983023:OXC983023 PGQ983023:PGY983023 PQM983023:PQU983023 QAI983023:QAQ983023 QKE983023:QKM983023 QUA983023:QUI983023 RDW983023:REE983023 RNS983023:ROA983023 RXO983023:RXW983023 SHK983023:SHS983023 SRG983023:SRO983023 TBC983023:TBK983023 TKY983023:TLG983023 TUU983023:TVC983023 UEQ983023:UEY983023 UOM983023:UOU983023 UYI983023:UYQ983023 VIE983023:VIM983023 VSA983023:VSI983023 WBW983023:WCE983023 WLS983023:WMA983023 WVO983023:WVW983023">
      <formula1>"&lt;select one&gt;, New, Existing"</formula1>
    </dataValidation>
    <dataValidation type="list" allowBlank="1" showInputMessage="1" showErrorMessage="1" sqref="G65526:I65526 JC65526:JE65526 SY65526:TA65526 ACU65526:ACW65526 AMQ65526:AMS65526 AWM65526:AWO65526 BGI65526:BGK65526 BQE65526:BQG65526 CAA65526:CAC65526 CJW65526:CJY65526 CTS65526:CTU65526 DDO65526:DDQ65526 DNK65526:DNM65526 DXG65526:DXI65526 EHC65526:EHE65526 EQY65526:ERA65526 FAU65526:FAW65526 FKQ65526:FKS65526 FUM65526:FUO65526 GEI65526:GEK65526 GOE65526:GOG65526 GYA65526:GYC65526 HHW65526:HHY65526 HRS65526:HRU65526 IBO65526:IBQ65526 ILK65526:ILM65526 IVG65526:IVI65526 JFC65526:JFE65526 JOY65526:JPA65526 JYU65526:JYW65526 KIQ65526:KIS65526 KSM65526:KSO65526 LCI65526:LCK65526 LME65526:LMG65526 LWA65526:LWC65526 MFW65526:MFY65526 MPS65526:MPU65526 MZO65526:MZQ65526 NJK65526:NJM65526 NTG65526:NTI65526 ODC65526:ODE65526 OMY65526:ONA65526 OWU65526:OWW65526 PGQ65526:PGS65526 PQM65526:PQO65526 QAI65526:QAK65526 QKE65526:QKG65526 QUA65526:QUC65526 RDW65526:RDY65526 RNS65526:RNU65526 RXO65526:RXQ65526 SHK65526:SHM65526 SRG65526:SRI65526 TBC65526:TBE65526 TKY65526:TLA65526 TUU65526:TUW65526 UEQ65526:UES65526 UOM65526:UOO65526 UYI65526:UYK65526 VIE65526:VIG65526 VSA65526:VSC65526 WBW65526:WBY65526 WLS65526:WLU65526 WVO65526:WVQ65526 G131062:I131062 JC131062:JE131062 SY131062:TA131062 ACU131062:ACW131062 AMQ131062:AMS131062 AWM131062:AWO131062 BGI131062:BGK131062 BQE131062:BQG131062 CAA131062:CAC131062 CJW131062:CJY131062 CTS131062:CTU131062 DDO131062:DDQ131062 DNK131062:DNM131062 DXG131062:DXI131062 EHC131062:EHE131062 EQY131062:ERA131062 FAU131062:FAW131062 FKQ131062:FKS131062 FUM131062:FUO131062 GEI131062:GEK131062 GOE131062:GOG131062 GYA131062:GYC131062 HHW131062:HHY131062 HRS131062:HRU131062 IBO131062:IBQ131062 ILK131062:ILM131062 IVG131062:IVI131062 JFC131062:JFE131062 JOY131062:JPA131062 JYU131062:JYW131062 KIQ131062:KIS131062 KSM131062:KSO131062 LCI131062:LCK131062 LME131062:LMG131062 LWA131062:LWC131062 MFW131062:MFY131062 MPS131062:MPU131062 MZO131062:MZQ131062 NJK131062:NJM131062 NTG131062:NTI131062 ODC131062:ODE131062 OMY131062:ONA131062 OWU131062:OWW131062 PGQ131062:PGS131062 PQM131062:PQO131062 QAI131062:QAK131062 QKE131062:QKG131062 QUA131062:QUC131062 RDW131062:RDY131062 RNS131062:RNU131062 RXO131062:RXQ131062 SHK131062:SHM131062 SRG131062:SRI131062 TBC131062:TBE131062 TKY131062:TLA131062 TUU131062:TUW131062 UEQ131062:UES131062 UOM131062:UOO131062 UYI131062:UYK131062 VIE131062:VIG131062 VSA131062:VSC131062 WBW131062:WBY131062 WLS131062:WLU131062 WVO131062:WVQ131062 G196598:I196598 JC196598:JE196598 SY196598:TA196598 ACU196598:ACW196598 AMQ196598:AMS196598 AWM196598:AWO196598 BGI196598:BGK196598 BQE196598:BQG196598 CAA196598:CAC196598 CJW196598:CJY196598 CTS196598:CTU196598 DDO196598:DDQ196598 DNK196598:DNM196598 DXG196598:DXI196598 EHC196598:EHE196598 EQY196598:ERA196598 FAU196598:FAW196598 FKQ196598:FKS196598 FUM196598:FUO196598 GEI196598:GEK196598 GOE196598:GOG196598 GYA196598:GYC196598 HHW196598:HHY196598 HRS196598:HRU196598 IBO196598:IBQ196598 ILK196598:ILM196598 IVG196598:IVI196598 JFC196598:JFE196598 JOY196598:JPA196598 JYU196598:JYW196598 KIQ196598:KIS196598 KSM196598:KSO196598 LCI196598:LCK196598 LME196598:LMG196598 LWA196598:LWC196598 MFW196598:MFY196598 MPS196598:MPU196598 MZO196598:MZQ196598 NJK196598:NJM196598 NTG196598:NTI196598 ODC196598:ODE196598 OMY196598:ONA196598 OWU196598:OWW196598 PGQ196598:PGS196598 PQM196598:PQO196598 QAI196598:QAK196598 QKE196598:QKG196598 QUA196598:QUC196598 RDW196598:RDY196598 RNS196598:RNU196598 RXO196598:RXQ196598 SHK196598:SHM196598 SRG196598:SRI196598 TBC196598:TBE196598 TKY196598:TLA196598 TUU196598:TUW196598 UEQ196598:UES196598 UOM196598:UOO196598 UYI196598:UYK196598 VIE196598:VIG196598 VSA196598:VSC196598 WBW196598:WBY196598 WLS196598:WLU196598 WVO196598:WVQ196598 G262134:I262134 JC262134:JE262134 SY262134:TA262134 ACU262134:ACW262134 AMQ262134:AMS262134 AWM262134:AWO262134 BGI262134:BGK262134 BQE262134:BQG262134 CAA262134:CAC262134 CJW262134:CJY262134 CTS262134:CTU262134 DDO262134:DDQ262134 DNK262134:DNM262134 DXG262134:DXI262134 EHC262134:EHE262134 EQY262134:ERA262134 FAU262134:FAW262134 FKQ262134:FKS262134 FUM262134:FUO262134 GEI262134:GEK262134 GOE262134:GOG262134 GYA262134:GYC262134 HHW262134:HHY262134 HRS262134:HRU262134 IBO262134:IBQ262134 ILK262134:ILM262134 IVG262134:IVI262134 JFC262134:JFE262134 JOY262134:JPA262134 JYU262134:JYW262134 KIQ262134:KIS262134 KSM262134:KSO262134 LCI262134:LCK262134 LME262134:LMG262134 LWA262134:LWC262134 MFW262134:MFY262134 MPS262134:MPU262134 MZO262134:MZQ262134 NJK262134:NJM262134 NTG262134:NTI262134 ODC262134:ODE262134 OMY262134:ONA262134 OWU262134:OWW262134 PGQ262134:PGS262134 PQM262134:PQO262134 QAI262134:QAK262134 QKE262134:QKG262134 QUA262134:QUC262134 RDW262134:RDY262134 RNS262134:RNU262134 RXO262134:RXQ262134 SHK262134:SHM262134 SRG262134:SRI262134 TBC262134:TBE262134 TKY262134:TLA262134 TUU262134:TUW262134 UEQ262134:UES262134 UOM262134:UOO262134 UYI262134:UYK262134 VIE262134:VIG262134 VSA262134:VSC262134 WBW262134:WBY262134 WLS262134:WLU262134 WVO262134:WVQ262134 G327670:I327670 JC327670:JE327670 SY327670:TA327670 ACU327670:ACW327670 AMQ327670:AMS327670 AWM327670:AWO327670 BGI327670:BGK327670 BQE327670:BQG327670 CAA327670:CAC327670 CJW327670:CJY327670 CTS327670:CTU327670 DDO327670:DDQ327670 DNK327670:DNM327670 DXG327670:DXI327670 EHC327670:EHE327670 EQY327670:ERA327670 FAU327670:FAW327670 FKQ327670:FKS327670 FUM327670:FUO327670 GEI327670:GEK327670 GOE327670:GOG327670 GYA327670:GYC327670 HHW327670:HHY327670 HRS327670:HRU327670 IBO327670:IBQ327670 ILK327670:ILM327670 IVG327670:IVI327670 JFC327670:JFE327670 JOY327670:JPA327670 JYU327670:JYW327670 KIQ327670:KIS327670 KSM327670:KSO327670 LCI327670:LCK327670 LME327670:LMG327670 LWA327670:LWC327670 MFW327670:MFY327670 MPS327670:MPU327670 MZO327670:MZQ327670 NJK327670:NJM327670 NTG327670:NTI327670 ODC327670:ODE327670 OMY327670:ONA327670 OWU327670:OWW327670 PGQ327670:PGS327670 PQM327670:PQO327670 QAI327670:QAK327670 QKE327670:QKG327670 QUA327670:QUC327670 RDW327670:RDY327670 RNS327670:RNU327670 RXO327670:RXQ327670 SHK327670:SHM327670 SRG327670:SRI327670 TBC327670:TBE327670 TKY327670:TLA327670 TUU327670:TUW327670 UEQ327670:UES327670 UOM327670:UOO327670 UYI327670:UYK327670 VIE327670:VIG327670 VSA327670:VSC327670 WBW327670:WBY327670 WLS327670:WLU327670 WVO327670:WVQ327670 G393206:I393206 JC393206:JE393206 SY393206:TA393206 ACU393206:ACW393206 AMQ393206:AMS393206 AWM393206:AWO393206 BGI393206:BGK393206 BQE393206:BQG393206 CAA393206:CAC393206 CJW393206:CJY393206 CTS393206:CTU393206 DDO393206:DDQ393206 DNK393206:DNM393206 DXG393206:DXI393206 EHC393206:EHE393206 EQY393206:ERA393206 FAU393206:FAW393206 FKQ393206:FKS393206 FUM393206:FUO393206 GEI393206:GEK393206 GOE393206:GOG393206 GYA393206:GYC393206 HHW393206:HHY393206 HRS393206:HRU393206 IBO393206:IBQ393206 ILK393206:ILM393206 IVG393206:IVI393206 JFC393206:JFE393206 JOY393206:JPA393206 JYU393206:JYW393206 KIQ393206:KIS393206 KSM393206:KSO393206 LCI393206:LCK393206 LME393206:LMG393206 LWA393206:LWC393206 MFW393206:MFY393206 MPS393206:MPU393206 MZO393206:MZQ393206 NJK393206:NJM393206 NTG393206:NTI393206 ODC393206:ODE393206 OMY393206:ONA393206 OWU393206:OWW393206 PGQ393206:PGS393206 PQM393206:PQO393206 QAI393206:QAK393206 QKE393206:QKG393206 QUA393206:QUC393206 RDW393206:RDY393206 RNS393206:RNU393206 RXO393206:RXQ393206 SHK393206:SHM393206 SRG393206:SRI393206 TBC393206:TBE393206 TKY393206:TLA393206 TUU393206:TUW393206 UEQ393206:UES393206 UOM393206:UOO393206 UYI393206:UYK393206 VIE393206:VIG393206 VSA393206:VSC393206 WBW393206:WBY393206 WLS393206:WLU393206 WVO393206:WVQ393206 G458742:I458742 JC458742:JE458742 SY458742:TA458742 ACU458742:ACW458742 AMQ458742:AMS458742 AWM458742:AWO458742 BGI458742:BGK458742 BQE458742:BQG458742 CAA458742:CAC458742 CJW458742:CJY458742 CTS458742:CTU458742 DDO458742:DDQ458742 DNK458742:DNM458742 DXG458742:DXI458742 EHC458742:EHE458742 EQY458742:ERA458742 FAU458742:FAW458742 FKQ458742:FKS458742 FUM458742:FUO458742 GEI458742:GEK458742 GOE458742:GOG458742 GYA458742:GYC458742 HHW458742:HHY458742 HRS458742:HRU458742 IBO458742:IBQ458742 ILK458742:ILM458742 IVG458742:IVI458742 JFC458742:JFE458742 JOY458742:JPA458742 JYU458742:JYW458742 KIQ458742:KIS458742 KSM458742:KSO458742 LCI458742:LCK458742 LME458742:LMG458742 LWA458742:LWC458742 MFW458742:MFY458742 MPS458742:MPU458742 MZO458742:MZQ458742 NJK458742:NJM458742 NTG458742:NTI458742 ODC458742:ODE458742 OMY458742:ONA458742 OWU458742:OWW458742 PGQ458742:PGS458742 PQM458742:PQO458742 QAI458742:QAK458742 QKE458742:QKG458742 QUA458742:QUC458742 RDW458742:RDY458742 RNS458742:RNU458742 RXO458742:RXQ458742 SHK458742:SHM458742 SRG458742:SRI458742 TBC458742:TBE458742 TKY458742:TLA458742 TUU458742:TUW458742 UEQ458742:UES458742 UOM458742:UOO458742 UYI458742:UYK458742 VIE458742:VIG458742 VSA458742:VSC458742 WBW458742:WBY458742 WLS458742:WLU458742 WVO458742:WVQ458742 G524278:I524278 JC524278:JE524278 SY524278:TA524278 ACU524278:ACW524278 AMQ524278:AMS524278 AWM524278:AWO524278 BGI524278:BGK524278 BQE524278:BQG524278 CAA524278:CAC524278 CJW524278:CJY524278 CTS524278:CTU524278 DDO524278:DDQ524278 DNK524278:DNM524278 DXG524278:DXI524278 EHC524278:EHE524278 EQY524278:ERA524278 FAU524278:FAW524278 FKQ524278:FKS524278 FUM524278:FUO524278 GEI524278:GEK524278 GOE524278:GOG524278 GYA524278:GYC524278 HHW524278:HHY524278 HRS524278:HRU524278 IBO524278:IBQ524278 ILK524278:ILM524278 IVG524278:IVI524278 JFC524278:JFE524278 JOY524278:JPA524278 JYU524278:JYW524278 KIQ524278:KIS524278 KSM524278:KSO524278 LCI524278:LCK524278 LME524278:LMG524278 LWA524278:LWC524278 MFW524278:MFY524278 MPS524278:MPU524278 MZO524278:MZQ524278 NJK524278:NJM524278 NTG524278:NTI524278 ODC524278:ODE524278 OMY524278:ONA524278 OWU524278:OWW524278 PGQ524278:PGS524278 PQM524278:PQO524278 QAI524278:QAK524278 QKE524278:QKG524278 QUA524278:QUC524278 RDW524278:RDY524278 RNS524278:RNU524278 RXO524278:RXQ524278 SHK524278:SHM524278 SRG524278:SRI524278 TBC524278:TBE524278 TKY524278:TLA524278 TUU524278:TUW524278 UEQ524278:UES524278 UOM524278:UOO524278 UYI524278:UYK524278 VIE524278:VIG524278 VSA524278:VSC524278 WBW524278:WBY524278 WLS524278:WLU524278 WVO524278:WVQ524278 G589814:I589814 JC589814:JE589814 SY589814:TA589814 ACU589814:ACW589814 AMQ589814:AMS589814 AWM589814:AWO589814 BGI589814:BGK589814 BQE589814:BQG589814 CAA589814:CAC589814 CJW589814:CJY589814 CTS589814:CTU589814 DDO589814:DDQ589814 DNK589814:DNM589814 DXG589814:DXI589814 EHC589814:EHE589814 EQY589814:ERA589814 FAU589814:FAW589814 FKQ589814:FKS589814 FUM589814:FUO589814 GEI589814:GEK589814 GOE589814:GOG589814 GYA589814:GYC589814 HHW589814:HHY589814 HRS589814:HRU589814 IBO589814:IBQ589814 ILK589814:ILM589814 IVG589814:IVI589814 JFC589814:JFE589814 JOY589814:JPA589814 JYU589814:JYW589814 KIQ589814:KIS589814 KSM589814:KSO589814 LCI589814:LCK589814 LME589814:LMG589814 LWA589814:LWC589814 MFW589814:MFY589814 MPS589814:MPU589814 MZO589814:MZQ589814 NJK589814:NJM589814 NTG589814:NTI589814 ODC589814:ODE589814 OMY589814:ONA589814 OWU589814:OWW589814 PGQ589814:PGS589814 PQM589814:PQO589814 QAI589814:QAK589814 QKE589814:QKG589814 QUA589814:QUC589814 RDW589814:RDY589814 RNS589814:RNU589814 RXO589814:RXQ589814 SHK589814:SHM589814 SRG589814:SRI589814 TBC589814:TBE589814 TKY589814:TLA589814 TUU589814:TUW589814 UEQ589814:UES589814 UOM589814:UOO589814 UYI589814:UYK589814 VIE589814:VIG589814 VSA589814:VSC589814 WBW589814:WBY589814 WLS589814:WLU589814 WVO589814:WVQ589814 G655350:I655350 JC655350:JE655350 SY655350:TA655350 ACU655350:ACW655350 AMQ655350:AMS655350 AWM655350:AWO655350 BGI655350:BGK655350 BQE655350:BQG655350 CAA655350:CAC655350 CJW655350:CJY655350 CTS655350:CTU655350 DDO655350:DDQ655350 DNK655350:DNM655350 DXG655350:DXI655350 EHC655350:EHE655350 EQY655350:ERA655350 FAU655350:FAW655350 FKQ655350:FKS655350 FUM655350:FUO655350 GEI655350:GEK655350 GOE655350:GOG655350 GYA655350:GYC655350 HHW655350:HHY655350 HRS655350:HRU655350 IBO655350:IBQ655350 ILK655350:ILM655350 IVG655350:IVI655350 JFC655350:JFE655350 JOY655350:JPA655350 JYU655350:JYW655350 KIQ655350:KIS655350 KSM655350:KSO655350 LCI655350:LCK655350 LME655350:LMG655350 LWA655350:LWC655350 MFW655350:MFY655350 MPS655350:MPU655350 MZO655350:MZQ655350 NJK655350:NJM655350 NTG655350:NTI655350 ODC655350:ODE655350 OMY655350:ONA655350 OWU655350:OWW655350 PGQ655350:PGS655350 PQM655350:PQO655350 QAI655350:QAK655350 QKE655350:QKG655350 QUA655350:QUC655350 RDW655350:RDY655350 RNS655350:RNU655350 RXO655350:RXQ655350 SHK655350:SHM655350 SRG655350:SRI655350 TBC655350:TBE655350 TKY655350:TLA655350 TUU655350:TUW655350 UEQ655350:UES655350 UOM655350:UOO655350 UYI655350:UYK655350 VIE655350:VIG655350 VSA655350:VSC655350 WBW655350:WBY655350 WLS655350:WLU655350 WVO655350:WVQ655350 G720886:I720886 JC720886:JE720886 SY720886:TA720886 ACU720886:ACW720886 AMQ720886:AMS720886 AWM720886:AWO720886 BGI720886:BGK720886 BQE720886:BQG720886 CAA720886:CAC720886 CJW720886:CJY720886 CTS720886:CTU720886 DDO720886:DDQ720886 DNK720886:DNM720886 DXG720886:DXI720886 EHC720886:EHE720886 EQY720886:ERA720886 FAU720886:FAW720886 FKQ720886:FKS720886 FUM720886:FUO720886 GEI720886:GEK720886 GOE720886:GOG720886 GYA720886:GYC720886 HHW720886:HHY720886 HRS720886:HRU720886 IBO720886:IBQ720886 ILK720886:ILM720886 IVG720886:IVI720886 JFC720886:JFE720886 JOY720886:JPA720886 JYU720886:JYW720886 KIQ720886:KIS720886 KSM720886:KSO720886 LCI720886:LCK720886 LME720886:LMG720886 LWA720886:LWC720886 MFW720886:MFY720886 MPS720886:MPU720886 MZO720886:MZQ720886 NJK720886:NJM720886 NTG720886:NTI720886 ODC720886:ODE720886 OMY720886:ONA720886 OWU720886:OWW720886 PGQ720886:PGS720886 PQM720886:PQO720886 QAI720886:QAK720886 QKE720886:QKG720886 QUA720886:QUC720886 RDW720886:RDY720886 RNS720886:RNU720886 RXO720886:RXQ720886 SHK720886:SHM720886 SRG720886:SRI720886 TBC720886:TBE720886 TKY720886:TLA720886 TUU720886:TUW720886 UEQ720886:UES720886 UOM720886:UOO720886 UYI720886:UYK720886 VIE720886:VIG720886 VSA720886:VSC720886 WBW720886:WBY720886 WLS720886:WLU720886 WVO720886:WVQ720886 G786422:I786422 JC786422:JE786422 SY786422:TA786422 ACU786422:ACW786422 AMQ786422:AMS786422 AWM786422:AWO786422 BGI786422:BGK786422 BQE786422:BQG786422 CAA786422:CAC786422 CJW786422:CJY786422 CTS786422:CTU786422 DDO786422:DDQ786422 DNK786422:DNM786422 DXG786422:DXI786422 EHC786422:EHE786422 EQY786422:ERA786422 FAU786422:FAW786422 FKQ786422:FKS786422 FUM786422:FUO786422 GEI786422:GEK786422 GOE786422:GOG786422 GYA786422:GYC786422 HHW786422:HHY786422 HRS786422:HRU786422 IBO786422:IBQ786422 ILK786422:ILM786422 IVG786422:IVI786422 JFC786422:JFE786422 JOY786422:JPA786422 JYU786422:JYW786422 KIQ786422:KIS786422 KSM786422:KSO786422 LCI786422:LCK786422 LME786422:LMG786422 LWA786422:LWC786422 MFW786422:MFY786422 MPS786422:MPU786422 MZO786422:MZQ786422 NJK786422:NJM786422 NTG786422:NTI786422 ODC786422:ODE786422 OMY786422:ONA786422 OWU786422:OWW786422 PGQ786422:PGS786422 PQM786422:PQO786422 QAI786422:QAK786422 QKE786422:QKG786422 QUA786422:QUC786422 RDW786422:RDY786422 RNS786422:RNU786422 RXO786422:RXQ786422 SHK786422:SHM786422 SRG786422:SRI786422 TBC786422:TBE786422 TKY786422:TLA786422 TUU786422:TUW786422 UEQ786422:UES786422 UOM786422:UOO786422 UYI786422:UYK786422 VIE786422:VIG786422 VSA786422:VSC786422 WBW786422:WBY786422 WLS786422:WLU786422 WVO786422:WVQ786422 G851958:I851958 JC851958:JE851958 SY851958:TA851958 ACU851958:ACW851958 AMQ851958:AMS851958 AWM851958:AWO851958 BGI851958:BGK851958 BQE851958:BQG851958 CAA851958:CAC851958 CJW851958:CJY851958 CTS851958:CTU851958 DDO851958:DDQ851958 DNK851958:DNM851958 DXG851958:DXI851958 EHC851958:EHE851958 EQY851958:ERA851958 FAU851958:FAW851958 FKQ851958:FKS851958 FUM851958:FUO851958 GEI851958:GEK851958 GOE851958:GOG851958 GYA851958:GYC851958 HHW851958:HHY851958 HRS851958:HRU851958 IBO851958:IBQ851958 ILK851958:ILM851958 IVG851958:IVI851958 JFC851958:JFE851958 JOY851958:JPA851958 JYU851958:JYW851958 KIQ851958:KIS851958 KSM851958:KSO851958 LCI851958:LCK851958 LME851958:LMG851958 LWA851958:LWC851958 MFW851958:MFY851958 MPS851958:MPU851958 MZO851958:MZQ851958 NJK851958:NJM851958 NTG851958:NTI851958 ODC851958:ODE851958 OMY851958:ONA851958 OWU851958:OWW851958 PGQ851958:PGS851958 PQM851958:PQO851958 QAI851958:QAK851958 QKE851958:QKG851958 QUA851958:QUC851958 RDW851958:RDY851958 RNS851958:RNU851958 RXO851958:RXQ851958 SHK851958:SHM851958 SRG851958:SRI851958 TBC851958:TBE851958 TKY851958:TLA851958 TUU851958:TUW851958 UEQ851958:UES851958 UOM851958:UOO851958 UYI851958:UYK851958 VIE851958:VIG851958 VSA851958:VSC851958 WBW851958:WBY851958 WLS851958:WLU851958 WVO851958:WVQ851958 G917494:I917494 JC917494:JE917494 SY917494:TA917494 ACU917494:ACW917494 AMQ917494:AMS917494 AWM917494:AWO917494 BGI917494:BGK917494 BQE917494:BQG917494 CAA917494:CAC917494 CJW917494:CJY917494 CTS917494:CTU917494 DDO917494:DDQ917494 DNK917494:DNM917494 DXG917494:DXI917494 EHC917494:EHE917494 EQY917494:ERA917494 FAU917494:FAW917494 FKQ917494:FKS917494 FUM917494:FUO917494 GEI917494:GEK917494 GOE917494:GOG917494 GYA917494:GYC917494 HHW917494:HHY917494 HRS917494:HRU917494 IBO917494:IBQ917494 ILK917494:ILM917494 IVG917494:IVI917494 JFC917494:JFE917494 JOY917494:JPA917494 JYU917494:JYW917494 KIQ917494:KIS917494 KSM917494:KSO917494 LCI917494:LCK917494 LME917494:LMG917494 LWA917494:LWC917494 MFW917494:MFY917494 MPS917494:MPU917494 MZO917494:MZQ917494 NJK917494:NJM917494 NTG917494:NTI917494 ODC917494:ODE917494 OMY917494:ONA917494 OWU917494:OWW917494 PGQ917494:PGS917494 PQM917494:PQO917494 QAI917494:QAK917494 QKE917494:QKG917494 QUA917494:QUC917494 RDW917494:RDY917494 RNS917494:RNU917494 RXO917494:RXQ917494 SHK917494:SHM917494 SRG917494:SRI917494 TBC917494:TBE917494 TKY917494:TLA917494 TUU917494:TUW917494 UEQ917494:UES917494 UOM917494:UOO917494 UYI917494:UYK917494 VIE917494:VIG917494 VSA917494:VSC917494 WBW917494:WBY917494 WLS917494:WLU917494 WVO917494:WVQ917494 G983030:I983030 JC983030:JE983030 SY983030:TA983030 ACU983030:ACW983030 AMQ983030:AMS983030 AWM983030:AWO983030 BGI983030:BGK983030 BQE983030:BQG983030 CAA983030:CAC983030 CJW983030:CJY983030 CTS983030:CTU983030 DDO983030:DDQ983030 DNK983030:DNM983030 DXG983030:DXI983030 EHC983030:EHE983030 EQY983030:ERA983030 FAU983030:FAW983030 FKQ983030:FKS983030 FUM983030:FUO983030 GEI983030:GEK983030 GOE983030:GOG983030 GYA983030:GYC983030 HHW983030:HHY983030 HRS983030:HRU983030 IBO983030:IBQ983030 ILK983030:ILM983030 IVG983030:IVI983030 JFC983030:JFE983030 JOY983030:JPA983030 JYU983030:JYW983030 KIQ983030:KIS983030 KSM983030:KSO983030 LCI983030:LCK983030 LME983030:LMG983030 LWA983030:LWC983030 MFW983030:MFY983030 MPS983030:MPU983030 MZO983030:MZQ983030 NJK983030:NJM983030 NTG983030:NTI983030 ODC983030:ODE983030 OMY983030:ONA983030 OWU983030:OWW983030 PGQ983030:PGS983030 PQM983030:PQO983030 QAI983030:QAK983030 QKE983030:QKG983030 QUA983030:QUC983030 RDW983030:RDY983030 RNS983030:RNU983030 RXO983030:RXQ983030 SHK983030:SHM983030 SRG983030:SRI983030 TBC983030:TBE983030 TKY983030:TLA983030 TUU983030:TUW983030 UEQ983030:UES983030 UOM983030:UOO983030 UYI983030:UYK983030 VIE983030:VIG983030 VSA983030:VSC983030 WBW983030:WBY983030 WLS983030:WLU983030 WVO983030:WVQ983030">
      <formula1>"&lt;select one&gt;, Wet, Dry, N/A"</formula1>
    </dataValidation>
    <dataValidation type="list" allowBlank="1" showInputMessage="1" showErrorMessage="1" sqref="G65522:I65522 WVO983026:WVQ983026 WLS983026:WLU983026 WBW983026:WBY983026 VSA983026:VSC983026 VIE983026:VIG983026 UYI983026:UYK983026 UOM983026:UOO983026 UEQ983026:UES983026 TUU983026:TUW983026 TKY983026:TLA983026 TBC983026:TBE983026 SRG983026:SRI983026 SHK983026:SHM983026 RXO983026:RXQ983026 RNS983026:RNU983026 RDW983026:RDY983026 QUA983026:QUC983026 QKE983026:QKG983026 QAI983026:QAK983026 PQM983026:PQO983026 PGQ983026:PGS983026 OWU983026:OWW983026 OMY983026:ONA983026 ODC983026:ODE983026 NTG983026:NTI983026 NJK983026:NJM983026 MZO983026:MZQ983026 MPS983026:MPU983026 MFW983026:MFY983026 LWA983026:LWC983026 LME983026:LMG983026 LCI983026:LCK983026 KSM983026:KSO983026 KIQ983026:KIS983026 JYU983026:JYW983026 JOY983026:JPA983026 JFC983026:JFE983026 IVG983026:IVI983026 ILK983026:ILM983026 IBO983026:IBQ983026 HRS983026:HRU983026 HHW983026:HHY983026 GYA983026:GYC983026 GOE983026:GOG983026 GEI983026:GEK983026 FUM983026:FUO983026 FKQ983026:FKS983026 FAU983026:FAW983026 EQY983026:ERA983026 EHC983026:EHE983026 DXG983026:DXI983026 DNK983026:DNM983026 DDO983026:DDQ983026 CTS983026:CTU983026 CJW983026:CJY983026 CAA983026:CAC983026 BQE983026:BQG983026 BGI983026:BGK983026 AWM983026:AWO983026 AMQ983026:AMS983026 ACU983026:ACW983026 SY983026:TA983026 JC983026:JE983026 G983026:I983026 WVO917490:WVQ917490 WLS917490:WLU917490 WBW917490:WBY917490 VSA917490:VSC917490 VIE917490:VIG917490 UYI917490:UYK917490 UOM917490:UOO917490 UEQ917490:UES917490 TUU917490:TUW917490 TKY917490:TLA917490 TBC917490:TBE917490 SRG917490:SRI917490 SHK917490:SHM917490 RXO917490:RXQ917490 RNS917490:RNU917490 RDW917490:RDY917490 QUA917490:QUC917490 QKE917490:QKG917490 QAI917490:QAK917490 PQM917490:PQO917490 PGQ917490:PGS917490 OWU917490:OWW917490 OMY917490:ONA917490 ODC917490:ODE917490 NTG917490:NTI917490 NJK917490:NJM917490 MZO917490:MZQ917490 MPS917490:MPU917490 MFW917490:MFY917490 LWA917490:LWC917490 LME917490:LMG917490 LCI917490:LCK917490 KSM917490:KSO917490 KIQ917490:KIS917490 JYU917490:JYW917490 JOY917490:JPA917490 JFC917490:JFE917490 IVG917490:IVI917490 ILK917490:ILM917490 IBO917490:IBQ917490 HRS917490:HRU917490 HHW917490:HHY917490 GYA917490:GYC917490 GOE917490:GOG917490 GEI917490:GEK917490 FUM917490:FUO917490 FKQ917490:FKS917490 FAU917490:FAW917490 EQY917490:ERA917490 EHC917490:EHE917490 DXG917490:DXI917490 DNK917490:DNM917490 DDO917490:DDQ917490 CTS917490:CTU917490 CJW917490:CJY917490 CAA917490:CAC917490 BQE917490:BQG917490 BGI917490:BGK917490 AWM917490:AWO917490 AMQ917490:AMS917490 ACU917490:ACW917490 SY917490:TA917490 JC917490:JE917490 G917490:I917490 WVO851954:WVQ851954 WLS851954:WLU851954 WBW851954:WBY851954 VSA851954:VSC851954 VIE851954:VIG851954 UYI851954:UYK851954 UOM851954:UOO851954 UEQ851954:UES851954 TUU851954:TUW851954 TKY851954:TLA851954 TBC851954:TBE851954 SRG851954:SRI851954 SHK851954:SHM851954 RXO851954:RXQ851954 RNS851954:RNU851954 RDW851954:RDY851954 QUA851954:QUC851954 QKE851954:QKG851954 QAI851954:QAK851954 PQM851954:PQO851954 PGQ851954:PGS851954 OWU851954:OWW851954 OMY851954:ONA851954 ODC851954:ODE851954 NTG851954:NTI851954 NJK851954:NJM851954 MZO851954:MZQ851954 MPS851954:MPU851954 MFW851954:MFY851954 LWA851954:LWC851954 LME851954:LMG851954 LCI851954:LCK851954 KSM851954:KSO851954 KIQ851954:KIS851954 JYU851954:JYW851954 JOY851954:JPA851954 JFC851954:JFE851954 IVG851954:IVI851954 ILK851954:ILM851954 IBO851954:IBQ851954 HRS851954:HRU851954 HHW851954:HHY851954 GYA851954:GYC851954 GOE851954:GOG851954 GEI851954:GEK851954 FUM851954:FUO851954 FKQ851954:FKS851954 FAU851954:FAW851954 EQY851954:ERA851954 EHC851954:EHE851954 DXG851954:DXI851954 DNK851954:DNM851954 DDO851954:DDQ851954 CTS851954:CTU851954 CJW851954:CJY851954 CAA851954:CAC851954 BQE851954:BQG851954 BGI851954:BGK851954 AWM851954:AWO851954 AMQ851954:AMS851954 ACU851954:ACW851954 SY851954:TA851954 JC851954:JE851954 G851954:I851954 WVO786418:WVQ786418 WLS786418:WLU786418 WBW786418:WBY786418 VSA786418:VSC786418 VIE786418:VIG786418 UYI786418:UYK786418 UOM786418:UOO786418 UEQ786418:UES786418 TUU786418:TUW786418 TKY786418:TLA786418 TBC786418:TBE786418 SRG786418:SRI786418 SHK786418:SHM786418 RXO786418:RXQ786418 RNS786418:RNU786418 RDW786418:RDY786418 QUA786418:QUC786418 QKE786418:QKG786418 QAI786418:QAK786418 PQM786418:PQO786418 PGQ786418:PGS786418 OWU786418:OWW786418 OMY786418:ONA786418 ODC786418:ODE786418 NTG786418:NTI786418 NJK786418:NJM786418 MZO786418:MZQ786418 MPS786418:MPU786418 MFW786418:MFY786418 LWA786418:LWC786418 LME786418:LMG786418 LCI786418:LCK786418 KSM786418:KSO786418 KIQ786418:KIS786418 JYU786418:JYW786418 JOY786418:JPA786418 JFC786418:JFE786418 IVG786418:IVI786418 ILK786418:ILM786418 IBO786418:IBQ786418 HRS786418:HRU786418 HHW786418:HHY786418 GYA786418:GYC786418 GOE786418:GOG786418 GEI786418:GEK786418 FUM786418:FUO786418 FKQ786418:FKS786418 FAU786418:FAW786418 EQY786418:ERA786418 EHC786418:EHE786418 DXG786418:DXI786418 DNK786418:DNM786418 DDO786418:DDQ786418 CTS786418:CTU786418 CJW786418:CJY786418 CAA786418:CAC786418 BQE786418:BQG786418 BGI786418:BGK786418 AWM786418:AWO786418 AMQ786418:AMS786418 ACU786418:ACW786418 SY786418:TA786418 JC786418:JE786418 G786418:I786418 WVO720882:WVQ720882 WLS720882:WLU720882 WBW720882:WBY720882 VSA720882:VSC720882 VIE720882:VIG720882 UYI720882:UYK720882 UOM720882:UOO720882 UEQ720882:UES720882 TUU720882:TUW720882 TKY720882:TLA720882 TBC720882:TBE720882 SRG720882:SRI720882 SHK720882:SHM720882 RXO720882:RXQ720882 RNS720882:RNU720882 RDW720882:RDY720882 QUA720882:QUC720882 QKE720882:QKG720882 QAI720882:QAK720882 PQM720882:PQO720882 PGQ720882:PGS720882 OWU720882:OWW720882 OMY720882:ONA720882 ODC720882:ODE720882 NTG720882:NTI720882 NJK720882:NJM720882 MZO720882:MZQ720882 MPS720882:MPU720882 MFW720882:MFY720882 LWA720882:LWC720882 LME720882:LMG720882 LCI720882:LCK720882 KSM720882:KSO720882 KIQ720882:KIS720882 JYU720882:JYW720882 JOY720882:JPA720882 JFC720882:JFE720882 IVG720882:IVI720882 ILK720882:ILM720882 IBO720882:IBQ720882 HRS720882:HRU720882 HHW720882:HHY720882 GYA720882:GYC720882 GOE720882:GOG720882 GEI720882:GEK720882 FUM720882:FUO720882 FKQ720882:FKS720882 FAU720882:FAW720882 EQY720882:ERA720882 EHC720882:EHE720882 DXG720882:DXI720882 DNK720882:DNM720882 DDO720882:DDQ720882 CTS720882:CTU720882 CJW720882:CJY720882 CAA720882:CAC720882 BQE720882:BQG720882 BGI720882:BGK720882 AWM720882:AWO720882 AMQ720882:AMS720882 ACU720882:ACW720882 SY720882:TA720882 JC720882:JE720882 G720882:I720882 WVO655346:WVQ655346 WLS655346:WLU655346 WBW655346:WBY655346 VSA655346:VSC655346 VIE655346:VIG655346 UYI655346:UYK655346 UOM655346:UOO655346 UEQ655346:UES655346 TUU655346:TUW655346 TKY655346:TLA655346 TBC655346:TBE655346 SRG655346:SRI655346 SHK655346:SHM655346 RXO655346:RXQ655346 RNS655346:RNU655346 RDW655346:RDY655346 QUA655346:QUC655346 QKE655346:QKG655346 QAI655346:QAK655346 PQM655346:PQO655346 PGQ655346:PGS655346 OWU655346:OWW655346 OMY655346:ONA655346 ODC655346:ODE655346 NTG655346:NTI655346 NJK655346:NJM655346 MZO655346:MZQ655346 MPS655346:MPU655346 MFW655346:MFY655346 LWA655346:LWC655346 LME655346:LMG655346 LCI655346:LCK655346 KSM655346:KSO655346 KIQ655346:KIS655346 JYU655346:JYW655346 JOY655346:JPA655346 JFC655346:JFE655346 IVG655346:IVI655346 ILK655346:ILM655346 IBO655346:IBQ655346 HRS655346:HRU655346 HHW655346:HHY655346 GYA655346:GYC655346 GOE655346:GOG655346 GEI655346:GEK655346 FUM655346:FUO655346 FKQ655346:FKS655346 FAU655346:FAW655346 EQY655346:ERA655346 EHC655346:EHE655346 DXG655346:DXI655346 DNK655346:DNM655346 DDO655346:DDQ655346 CTS655346:CTU655346 CJW655346:CJY655346 CAA655346:CAC655346 BQE655346:BQG655346 BGI655346:BGK655346 AWM655346:AWO655346 AMQ655346:AMS655346 ACU655346:ACW655346 SY655346:TA655346 JC655346:JE655346 G655346:I655346 WVO589810:WVQ589810 WLS589810:WLU589810 WBW589810:WBY589810 VSA589810:VSC589810 VIE589810:VIG589810 UYI589810:UYK589810 UOM589810:UOO589810 UEQ589810:UES589810 TUU589810:TUW589810 TKY589810:TLA589810 TBC589810:TBE589810 SRG589810:SRI589810 SHK589810:SHM589810 RXO589810:RXQ589810 RNS589810:RNU589810 RDW589810:RDY589810 QUA589810:QUC589810 QKE589810:QKG589810 QAI589810:QAK589810 PQM589810:PQO589810 PGQ589810:PGS589810 OWU589810:OWW589810 OMY589810:ONA589810 ODC589810:ODE589810 NTG589810:NTI589810 NJK589810:NJM589810 MZO589810:MZQ589810 MPS589810:MPU589810 MFW589810:MFY589810 LWA589810:LWC589810 LME589810:LMG589810 LCI589810:LCK589810 KSM589810:KSO589810 KIQ589810:KIS589810 JYU589810:JYW589810 JOY589810:JPA589810 JFC589810:JFE589810 IVG589810:IVI589810 ILK589810:ILM589810 IBO589810:IBQ589810 HRS589810:HRU589810 HHW589810:HHY589810 GYA589810:GYC589810 GOE589810:GOG589810 GEI589810:GEK589810 FUM589810:FUO589810 FKQ589810:FKS589810 FAU589810:FAW589810 EQY589810:ERA589810 EHC589810:EHE589810 DXG589810:DXI589810 DNK589810:DNM589810 DDO589810:DDQ589810 CTS589810:CTU589810 CJW589810:CJY589810 CAA589810:CAC589810 BQE589810:BQG589810 BGI589810:BGK589810 AWM589810:AWO589810 AMQ589810:AMS589810 ACU589810:ACW589810 SY589810:TA589810 JC589810:JE589810 G589810:I589810 WVO524274:WVQ524274 WLS524274:WLU524274 WBW524274:WBY524274 VSA524274:VSC524274 VIE524274:VIG524274 UYI524274:UYK524274 UOM524274:UOO524274 UEQ524274:UES524274 TUU524274:TUW524274 TKY524274:TLA524274 TBC524274:TBE524274 SRG524274:SRI524274 SHK524274:SHM524274 RXO524274:RXQ524274 RNS524274:RNU524274 RDW524274:RDY524274 QUA524274:QUC524274 QKE524274:QKG524274 QAI524274:QAK524274 PQM524274:PQO524274 PGQ524274:PGS524274 OWU524274:OWW524274 OMY524274:ONA524274 ODC524274:ODE524274 NTG524274:NTI524274 NJK524274:NJM524274 MZO524274:MZQ524274 MPS524274:MPU524274 MFW524274:MFY524274 LWA524274:LWC524274 LME524274:LMG524274 LCI524274:LCK524274 KSM524274:KSO524274 KIQ524274:KIS524274 JYU524274:JYW524274 JOY524274:JPA524274 JFC524274:JFE524274 IVG524274:IVI524274 ILK524274:ILM524274 IBO524274:IBQ524274 HRS524274:HRU524274 HHW524274:HHY524274 GYA524274:GYC524274 GOE524274:GOG524274 GEI524274:GEK524274 FUM524274:FUO524274 FKQ524274:FKS524274 FAU524274:FAW524274 EQY524274:ERA524274 EHC524274:EHE524274 DXG524274:DXI524274 DNK524274:DNM524274 DDO524274:DDQ524274 CTS524274:CTU524274 CJW524274:CJY524274 CAA524274:CAC524274 BQE524274:BQG524274 BGI524274:BGK524274 AWM524274:AWO524274 AMQ524274:AMS524274 ACU524274:ACW524274 SY524274:TA524274 JC524274:JE524274 G524274:I524274 WVO458738:WVQ458738 WLS458738:WLU458738 WBW458738:WBY458738 VSA458738:VSC458738 VIE458738:VIG458738 UYI458738:UYK458738 UOM458738:UOO458738 UEQ458738:UES458738 TUU458738:TUW458738 TKY458738:TLA458738 TBC458738:TBE458738 SRG458738:SRI458738 SHK458738:SHM458738 RXO458738:RXQ458738 RNS458738:RNU458738 RDW458738:RDY458738 QUA458738:QUC458738 QKE458738:QKG458738 QAI458738:QAK458738 PQM458738:PQO458738 PGQ458738:PGS458738 OWU458738:OWW458738 OMY458738:ONA458738 ODC458738:ODE458738 NTG458738:NTI458738 NJK458738:NJM458738 MZO458738:MZQ458738 MPS458738:MPU458738 MFW458738:MFY458738 LWA458738:LWC458738 LME458738:LMG458738 LCI458738:LCK458738 KSM458738:KSO458738 KIQ458738:KIS458738 JYU458738:JYW458738 JOY458738:JPA458738 JFC458738:JFE458738 IVG458738:IVI458738 ILK458738:ILM458738 IBO458738:IBQ458738 HRS458738:HRU458738 HHW458738:HHY458738 GYA458738:GYC458738 GOE458738:GOG458738 GEI458738:GEK458738 FUM458738:FUO458738 FKQ458738:FKS458738 FAU458738:FAW458738 EQY458738:ERA458738 EHC458738:EHE458738 DXG458738:DXI458738 DNK458738:DNM458738 DDO458738:DDQ458738 CTS458738:CTU458738 CJW458738:CJY458738 CAA458738:CAC458738 BQE458738:BQG458738 BGI458738:BGK458738 AWM458738:AWO458738 AMQ458738:AMS458738 ACU458738:ACW458738 SY458738:TA458738 JC458738:JE458738 G458738:I458738 WVO393202:WVQ393202 WLS393202:WLU393202 WBW393202:WBY393202 VSA393202:VSC393202 VIE393202:VIG393202 UYI393202:UYK393202 UOM393202:UOO393202 UEQ393202:UES393202 TUU393202:TUW393202 TKY393202:TLA393202 TBC393202:TBE393202 SRG393202:SRI393202 SHK393202:SHM393202 RXO393202:RXQ393202 RNS393202:RNU393202 RDW393202:RDY393202 QUA393202:QUC393202 QKE393202:QKG393202 QAI393202:QAK393202 PQM393202:PQO393202 PGQ393202:PGS393202 OWU393202:OWW393202 OMY393202:ONA393202 ODC393202:ODE393202 NTG393202:NTI393202 NJK393202:NJM393202 MZO393202:MZQ393202 MPS393202:MPU393202 MFW393202:MFY393202 LWA393202:LWC393202 LME393202:LMG393202 LCI393202:LCK393202 KSM393202:KSO393202 KIQ393202:KIS393202 JYU393202:JYW393202 JOY393202:JPA393202 JFC393202:JFE393202 IVG393202:IVI393202 ILK393202:ILM393202 IBO393202:IBQ393202 HRS393202:HRU393202 HHW393202:HHY393202 GYA393202:GYC393202 GOE393202:GOG393202 GEI393202:GEK393202 FUM393202:FUO393202 FKQ393202:FKS393202 FAU393202:FAW393202 EQY393202:ERA393202 EHC393202:EHE393202 DXG393202:DXI393202 DNK393202:DNM393202 DDO393202:DDQ393202 CTS393202:CTU393202 CJW393202:CJY393202 CAA393202:CAC393202 BQE393202:BQG393202 BGI393202:BGK393202 AWM393202:AWO393202 AMQ393202:AMS393202 ACU393202:ACW393202 SY393202:TA393202 JC393202:JE393202 G393202:I393202 WVO327666:WVQ327666 WLS327666:WLU327666 WBW327666:WBY327666 VSA327666:VSC327666 VIE327666:VIG327666 UYI327666:UYK327666 UOM327666:UOO327666 UEQ327666:UES327666 TUU327666:TUW327666 TKY327666:TLA327666 TBC327666:TBE327666 SRG327666:SRI327666 SHK327666:SHM327666 RXO327666:RXQ327666 RNS327666:RNU327666 RDW327666:RDY327666 QUA327666:QUC327666 QKE327666:QKG327666 QAI327666:QAK327666 PQM327666:PQO327666 PGQ327666:PGS327666 OWU327666:OWW327666 OMY327666:ONA327666 ODC327666:ODE327666 NTG327666:NTI327666 NJK327666:NJM327666 MZO327666:MZQ327666 MPS327666:MPU327666 MFW327666:MFY327666 LWA327666:LWC327666 LME327666:LMG327666 LCI327666:LCK327666 KSM327666:KSO327666 KIQ327666:KIS327666 JYU327666:JYW327666 JOY327666:JPA327666 JFC327666:JFE327666 IVG327666:IVI327666 ILK327666:ILM327666 IBO327666:IBQ327666 HRS327666:HRU327666 HHW327666:HHY327666 GYA327666:GYC327666 GOE327666:GOG327666 GEI327666:GEK327666 FUM327666:FUO327666 FKQ327666:FKS327666 FAU327666:FAW327666 EQY327666:ERA327666 EHC327666:EHE327666 DXG327666:DXI327666 DNK327666:DNM327666 DDO327666:DDQ327666 CTS327666:CTU327666 CJW327666:CJY327666 CAA327666:CAC327666 BQE327666:BQG327666 BGI327666:BGK327666 AWM327666:AWO327666 AMQ327666:AMS327666 ACU327666:ACW327666 SY327666:TA327666 JC327666:JE327666 G327666:I327666 WVO262130:WVQ262130 WLS262130:WLU262130 WBW262130:WBY262130 VSA262130:VSC262130 VIE262130:VIG262130 UYI262130:UYK262130 UOM262130:UOO262130 UEQ262130:UES262130 TUU262130:TUW262130 TKY262130:TLA262130 TBC262130:TBE262130 SRG262130:SRI262130 SHK262130:SHM262130 RXO262130:RXQ262130 RNS262130:RNU262130 RDW262130:RDY262130 QUA262130:QUC262130 QKE262130:QKG262130 QAI262130:QAK262130 PQM262130:PQO262130 PGQ262130:PGS262130 OWU262130:OWW262130 OMY262130:ONA262130 ODC262130:ODE262130 NTG262130:NTI262130 NJK262130:NJM262130 MZO262130:MZQ262130 MPS262130:MPU262130 MFW262130:MFY262130 LWA262130:LWC262130 LME262130:LMG262130 LCI262130:LCK262130 KSM262130:KSO262130 KIQ262130:KIS262130 JYU262130:JYW262130 JOY262130:JPA262130 JFC262130:JFE262130 IVG262130:IVI262130 ILK262130:ILM262130 IBO262130:IBQ262130 HRS262130:HRU262130 HHW262130:HHY262130 GYA262130:GYC262130 GOE262130:GOG262130 GEI262130:GEK262130 FUM262130:FUO262130 FKQ262130:FKS262130 FAU262130:FAW262130 EQY262130:ERA262130 EHC262130:EHE262130 DXG262130:DXI262130 DNK262130:DNM262130 DDO262130:DDQ262130 CTS262130:CTU262130 CJW262130:CJY262130 CAA262130:CAC262130 BQE262130:BQG262130 BGI262130:BGK262130 AWM262130:AWO262130 AMQ262130:AMS262130 ACU262130:ACW262130 SY262130:TA262130 JC262130:JE262130 G262130:I262130 WVO196594:WVQ196594 WLS196594:WLU196594 WBW196594:WBY196594 VSA196594:VSC196594 VIE196594:VIG196594 UYI196594:UYK196594 UOM196594:UOO196594 UEQ196594:UES196594 TUU196594:TUW196594 TKY196594:TLA196594 TBC196594:TBE196594 SRG196594:SRI196594 SHK196594:SHM196594 RXO196594:RXQ196594 RNS196594:RNU196594 RDW196594:RDY196594 QUA196594:QUC196594 QKE196594:QKG196594 QAI196594:QAK196594 PQM196594:PQO196594 PGQ196594:PGS196594 OWU196594:OWW196594 OMY196594:ONA196594 ODC196594:ODE196594 NTG196594:NTI196594 NJK196594:NJM196594 MZO196594:MZQ196594 MPS196594:MPU196594 MFW196594:MFY196594 LWA196594:LWC196594 LME196594:LMG196594 LCI196594:LCK196594 KSM196594:KSO196594 KIQ196594:KIS196594 JYU196594:JYW196594 JOY196594:JPA196594 JFC196594:JFE196594 IVG196594:IVI196594 ILK196594:ILM196594 IBO196594:IBQ196594 HRS196594:HRU196594 HHW196594:HHY196594 GYA196594:GYC196594 GOE196594:GOG196594 GEI196594:GEK196594 FUM196594:FUO196594 FKQ196594:FKS196594 FAU196594:FAW196594 EQY196594:ERA196594 EHC196594:EHE196594 DXG196594:DXI196594 DNK196594:DNM196594 DDO196594:DDQ196594 CTS196594:CTU196594 CJW196594:CJY196594 CAA196594:CAC196594 BQE196594:BQG196594 BGI196594:BGK196594 AWM196594:AWO196594 AMQ196594:AMS196594 ACU196594:ACW196594 SY196594:TA196594 JC196594:JE196594 G196594:I196594 WVO131058:WVQ131058 WLS131058:WLU131058 WBW131058:WBY131058 VSA131058:VSC131058 VIE131058:VIG131058 UYI131058:UYK131058 UOM131058:UOO131058 UEQ131058:UES131058 TUU131058:TUW131058 TKY131058:TLA131058 TBC131058:TBE131058 SRG131058:SRI131058 SHK131058:SHM131058 RXO131058:RXQ131058 RNS131058:RNU131058 RDW131058:RDY131058 QUA131058:QUC131058 QKE131058:QKG131058 QAI131058:QAK131058 PQM131058:PQO131058 PGQ131058:PGS131058 OWU131058:OWW131058 OMY131058:ONA131058 ODC131058:ODE131058 NTG131058:NTI131058 NJK131058:NJM131058 MZO131058:MZQ131058 MPS131058:MPU131058 MFW131058:MFY131058 LWA131058:LWC131058 LME131058:LMG131058 LCI131058:LCK131058 KSM131058:KSO131058 KIQ131058:KIS131058 JYU131058:JYW131058 JOY131058:JPA131058 JFC131058:JFE131058 IVG131058:IVI131058 ILK131058:ILM131058 IBO131058:IBQ131058 HRS131058:HRU131058 HHW131058:HHY131058 GYA131058:GYC131058 GOE131058:GOG131058 GEI131058:GEK131058 FUM131058:FUO131058 FKQ131058:FKS131058 FAU131058:FAW131058 EQY131058:ERA131058 EHC131058:EHE131058 DXG131058:DXI131058 DNK131058:DNM131058 DDO131058:DDQ131058 CTS131058:CTU131058 CJW131058:CJY131058 CAA131058:CAC131058 BQE131058:BQG131058 BGI131058:BGK131058 AWM131058:AWO131058 AMQ131058:AMS131058 ACU131058:ACW131058 SY131058:TA131058 JC131058:JE131058 G131058:I131058 WVO65522:WVQ65522 WLS65522:WLU65522 WBW65522:WBY65522 VSA65522:VSC65522 VIE65522:VIG65522 UYI65522:UYK65522 UOM65522:UOO65522 UEQ65522:UES65522 TUU65522:TUW65522 TKY65522:TLA65522 TBC65522:TBE65522 SRG65522:SRI65522 SHK65522:SHM65522 RXO65522:RXQ65522 RNS65522:RNU65522 RDW65522:RDY65522 QUA65522:QUC65522 QKE65522:QKG65522 QAI65522:QAK65522 PQM65522:PQO65522 PGQ65522:PGS65522 OWU65522:OWW65522 OMY65522:ONA65522 ODC65522:ODE65522 NTG65522:NTI65522 NJK65522:NJM65522 MZO65522:MZQ65522 MPS65522:MPU65522 MFW65522:MFY65522 LWA65522:LWC65522 LME65522:LMG65522 LCI65522:LCK65522 KSM65522:KSO65522 KIQ65522:KIS65522 JYU65522:JYW65522 JOY65522:JPA65522 JFC65522:JFE65522 IVG65522:IVI65522 ILK65522:ILM65522 IBO65522:IBQ65522 HRS65522:HRU65522 HHW65522:HHY65522 GYA65522:GYC65522 GOE65522:GOG65522 GEI65522:GEK65522 FUM65522:FUO65522 FKQ65522:FKS65522 FAU65522:FAW65522 EQY65522:ERA65522 EHC65522:EHE65522 DXG65522:DXI65522 DNK65522:DNM65522 DDO65522:DDQ65522 CTS65522:CTU65522 CJW65522:CJY65522 CAA65522:CAC65522 BQE65522:BQG65522 BGI65522:BGK65522 AWM65522:AWO65522 AMQ65522:AMS65522 ACU65522:ACW65522 SY65522:TA65522 JC65522:JE65522">
      <formula1>$C$87:$C$100</formula1>
    </dataValidation>
    <dataValidation type="list" allowBlank="1" showInputMessage="1" showErrorMessage="1" sqref="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D23 IZ23 SV23 ACR23 AMN23 AWJ23 BGF23 BQB23 BZX23 CJT23 CTP23 DDL23 DNH23 DXD23 EGZ23 EQV23 FAR23 FKN23 FUJ23 GEF23 GOB23 GXX23 HHT23 HRP23 IBL23 ILH23 IVD23 JEZ23 JOV23 JYR23 KIN23 KSJ23 LCF23 LMB23 LVX23 MFT23 MPP23 MZL23 NJH23 NTD23 OCZ23 OMV23 OWR23 PGN23 PQJ23 QAF23 QKB23 QTX23 RDT23 RNP23 RXL23 SHH23 SRD23 TAZ23 TKV23 TUR23 UEN23 UOJ23 UYF23 VIB23 VRX23 WBT23 WLP23 WVL23 D65559 IZ65559 SV65559 ACR65559 AMN65559 AWJ65559 BGF65559 BQB65559 BZX65559 CJT65559 CTP65559 DDL65559 DNH65559 DXD65559 EGZ65559 EQV65559 FAR65559 FKN65559 FUJ65559 GEF65559 GOB65559 GXX65559 HHT65559 HRP65559 IBL65559 ILH65559 IVD65559 JEZ65559 JOV65559 JYR65559 KIN65559 KSJ65559 LCF65559 LMB65559 LVX65559 MFT65559 MPP65559 MZL65559 NJH65559 NTD65559 OCZ65559 OMV65559 OWR65559 PGN65559 PQJ65559 QAF65559 QKB65559 QTX65559 RDT65559 RNP65559 RXL65559 SHH65559 SRD65559 TAZ65559 TKV65559 TUR65559 UEN65559 UOJ65559 UYF65559 VIB65559 VRX65559 WBT65559 WLP65559 WVL65559 D131095 IZ131095 SV131095 ACR131095 AMN131095 AWJ131095 BGF131095 BQB131095 BZX131095 CJT131095 CTP131095 DDL131095 DNH131095 DXD131095 EGZ131095 EQV131095 FAR131095 FKN131095 FUJ131095 GEF131095 GOB131095 GXX131095 HHT131095 HRP131095 IBL131095 ILH131095 IVD131095 JEZ131095 JOV131095 JYR131095 KIN131095 KSJ131095 LCF131095 LMB131095 LVX131095 MFT131095 MPP131095 MZL131095 NJH131095 NTD131095 OCZ131095 OMV131095 OWR131095 PGN131095 PQJ131095 QAF131095 QKB131095 QTX131095 RDT131095 RNP131095 RXL131095 SHH131095 SRD131095 TAZ131095 TKV131095 TUR131095 UEN131095 UOJ131095 UYF131095 VIB131095 VRX131095 WBT131095 WLP131095 WVL131095 D196631 IZ196631 SV196631 ACR196631 AMN196631 AWJ196631 BGF196631 BQB196631 BZX196631 CJT196631 CTP196631 DDL196631 DNH196631 DXD196631 EGZ196631 EQV196631 FAR196631 FKN196631 FUJ196631 GEF196631 GOB196631 GXX196631 HHT196631 HRP196631 IBL196631 ILH196631 IVD196631 JEZ196631 JOV196631 JYR196631 KIN196631 KSJ196631 LCF196631 LMB196631 LVX196631 MFT196631 MPP196631 MZL196631 NJH196631 NTD196631 OCZ196631 OMV196631 OWR196631 PGN196631 PQJ196631 QAF196631 QKB196631 QTX196631 RDT196631 RNP196631 RXL196631 SHH196631 SRD196631 TAZ196631 TKV196631 TUR196631 UEN196631 UOJ196631 UYF196631 VIB196631 VRX196631 WBT196631 WLP196631 WVL196631 D262167 IZ262167 SV262167 ACR262167 AMN262167 AWJ262167 BGF262167 BQB262167 BZX262167 CJT262167 CTP262167 DDL262167 DNH262167 DXD262167 EGZ262167 EQV262167 FAR262167 FKN262167 FUJ262167 GEF262167 GOB262167 GXX262167 HHT262167 HRP262167 IBL262167 ILH262167 IVD262167 JEZ262167 JOV262167 JYR262167 KIN262167 KSJ262167 LCF262167 LMB262167 LVX262167 MFT262167 MPP262167 MZL262167 NJH262167 NTD262167 OCZ262167 OMV262167 OWR262167 PGN262167 PQJ262167 QAF262167 QKB262167 QTX262167 RDT262167 RNP262167 RXL262167 SHH262167 SRD262167 TAZ262167 TKV262167 TUR262167 UEN262167 UOJ262167 UYF262167 VIB262167 VRX262167 WBT262167 WLP262167 WVL262167 D327703 IZ327703 SV327703 ACR327703 AMN327703 AWJ327703 BGF327703 BQB327703 BZX327703 CJT327703 CTP327703 DDL327703 DNH327703 DXD327703 EGZ327703 EQV327703 FAR327703 FKN327703 FUJ327703 GEF327703 GOB327703 GXX327703 HHT327703 HRP327703 IBL327703 ILH327703 IVD327703 JEZ327703 JOV327703 JYR327703 KIN327703 KSJ327703 LCF327703 LMB327703 LVX327703 MFT327703 MPP327703 MZL327703 NJH327703 NTD327703 OCZ327703 OMV327703 OWR327703 PGN327703 PQJ327703 QAF327703 QKB327703 QTX327703 RDT327703 RNP327703 RXL327703 SHH327703 SRD327703 TAZ327703 TKV327703 TUR327703 UEN327703 UOJ327703 UYF327703 VIB327703 VRX327703 WBT327703 WLP327703 WVL327703 D393239 IZ393239 SV393239 ACR393239 AMN393239 AWJ393239 BGF393239 BQB393239 BZX393239 CJT393239 CTP393239 DDL393239 DNH393239 DXD393239 EGZ393239 EQV393239 FAR393239 FKN393239 FUJ393239 GEF393239 GOB393239 GXX393239 HHT393239 HRP393239 IBL393239 ILH393239 IVD393239 JEZ393239 JOV393239 JYR393239 KIN393239 KSJ393239 LCF393239 LMB393239 LVX393239 MFT393239 MPP393239 MZL393239 NJH393239 NTD393239 OCZ393239 OMV393239 OWR393239 PGN393239 PQJ393239 QAF393239 QKB393239 QTX393239 RDT393239 RNP393239 RXL393239 SHH393239 SRD393239 TAZ393239 TKV393239 TUR393239 UEN393239 UOJ393239 UYF393239 VIB393239 VRX393239 WBT393239 WLP393239 WVL393239 D458775 IZ458775 SV458775 ACR458775 AMN458775 AWJ458775 BGF458775 BQB458775 BZX458775 CJT458775 CTP458775 DDL458775 DNH458775 DXD458775 EGZ458775 EQV458775 FAR458775 FKN458775 FUJ458775 GEF458775 GOB458775 GXX458775 HHT458775 HRP458775 IBL458775 ILH458775 IVD458775 JEZ458775 JOV458775 JYR458775 KIN458775 KSJ458775 LCF458775 LMB458775 LVX458775 MFT458775 MPP458775 MZL458775 NJH458775 NTD458775 OCZ458775 OMV458775 OWR458775 PGN458775 PQJ458775 QAF458775 QKB458775 QTX458775 RDT458775 RNP458775 RXL458775 SHH458775 SRD458775 TAZ458775 TKV458775 TUR458775 UEN458775 UOJ458775 UYF458775 VIB458775 VRX458775 WBT458775 WLP458775 WVL458775 D524311 IZ524311 SV524311 ACR524311 AMN524311 AWJ524311 BGF524311 BQB524311 BZX524311 CJT524311 CTP524311 DDL524311 DNH524311 DXD524311 EGZ524311 EQV524311 FAR524311 FKN524311 FUJ524311 GEF524311 GOB524311 GXX524311 HHT524311 HRP524311 IBL524311 ILH524311 IVD524311 JEZ524311 JOV524311 JYR524311 KIN524311 KSJ524311 LCF524311 LMB524311 LVX524311 MFT524311 MPP524311 MZL524311 NJH524311 NTD524311 OCZ524311 OMV524311 OWR524311 PGN524311 PQJ524311 QAF524311 QKB524311 QTX524311 RDT524311 RNP524311 RXL524311 SHH524311 SRD524311 TAZ524311 TKV524311 TUR524311 UEN524311 UOJ524311 UYF524311 VIB524311 VRX524311 WBT524311 WLP524311 WVL524311 D589847 IZ589847 SV589847 ACR589847 AMN589847 AWJ589847 BGF589847 BQB589847 BZX589847 CJT589847 CTP589847 DDL589847 DNH589847 DXD589847 EGZ589847 EQV589847 FAR589847 FKN589847 FUJ589847 GEF589847 GOB589847 GXX589847 HHT589847 HRP589847 IBL589847 ILH589847 IVD589847 JEZ589847 JOV589847 JYR589847 KIN589847 KSJ589847 LCF589847 LMB589847 LVX589847 MFT589847 MPP589847 MZL589847 NJH589847 NTD589847 OCZ589847 OMV589847 OWR589847 PGN589847 PQJ589847 QAF589847 QKB589847 QTX589847 RDT589847 RNP589847 RXL589847 SHH589847 SRD589847 TAZ589847 TKV589847 TUR589847 UEN589847 UOJ589847 UYF589847 VIB589847 VRX589847 WBT589847 WLP589847 WVL589847 D655383 IZ655383 SV655383 ACR655383 AMN655383 AWJ655383 BGF655383 BQB655383 BZX655383 CJT655383 CTP655383 DDL655383 DNH655383 DXD655383 EGZ655383 EQV655383 FAR655383 FKN655383 FUJ655383 GEF655383 GOB655383 GXX655383 HHT655383 HRP655383 IBL655383 ILH655383 IVD655383 JEZ655383 JOV655383 JYR655383 KIN655383 KSJ655383 LCF655383 LMB655383 LVX655383 MFT655383 MPP655383 MZL655383 NJH655383 NTD655383 OCZ655383 OMV655383 OWR655383 PGN655383 PQJ655383 QAF655383 QKB655383 QTX655383 RDT655383 RNP655383 RXL655383 SHH655383 SRD655383 TAZ655383 TKV655383 TUR655383 UEN655383 UOJ655383 UYF655383 VIB655383 VRX655383 WBT655383 WLP655383 WVL655383 D720919 IZ720919 SV720919 ACR720919 AMN720919 AWJ720919 BGF720919 BQB720919 BZX720919 CJT720919 CTP720919 DDL720919 DNH720919 DXD720919 EGZ720919 EQV720919 FAR720919 FKN720919 FUJ720919 GEF720919 GOB720919 GXX720919 HHT720919 HRP720919 IBL720919 ILH720919 IVD720919 JEZ720919 JOV720919 JYR720919 KIN720919 KSJ720919 LCF720919 LMB720919 LVX720919 MFT720919 MPP720919 MZL720919 NJH720919 NTD720919 OCZ720919 OMV720919 OWR720919 PGN720919 PQJ720919 QAF720919 QKB720919 QTX720919 RDT720919 RNP720919 RXL720919 SHH720919 SRD720919 TAZ720919 TKV720919 TUR720919 UEN720919 UOJ720919 UYF720919 VIB720919 VRX720919 WBT720919 WLP720919 WVL720919 D786455 IZ786455 SV786455 ACR786455 AMN786455 AWJ786455 BGF786455 BQB786455 BZX786455 CJT786455 CTP786455 DDL786455 DNH786455 DXD786455 EGZ786455 EQV786455 FAR786455 FKN786455 FUJ786455 GEF786455 GOB786455 GXX786455 HHT786455 HRP786455 IBL786455 ILH786455 IVD786455 JEZ786455 JOV786455 JYR786455 KIN786455 KSJ786455 LCF786455 LMB786455 LVX786455 MFT786455 MPP786455 MZL786455 NJH786455 NTD786455 OCZ786455 OMV786455 OWR786455 PGN786455 PQJ786455 QAF786455 QKB786455 QTX786455 RDT786455 RNP786455 RXL786455 SHH786455 SRD786455 TAZ786455 TKV786455 TUR786455 UEN786455 UOJ786455 UYF786455 VIB786455 VRX786455 WBT786455 WLP786455 WVL786455 D851991 IZ851991 SV851991 ACR851991 AMN851991 AWJ851991 BGF851991 BQB851991 BZX851991 CJT851991 CTP851991 DDL851991 DNH851991 DXD851991 EGZ851991 EQV851991 FAR851991 FKN851991 FUJ851991 GEF851991 GOB851991 GXX851991 HHT851991 HRP851991 IBL851991 ILH851991 IVD851991 JEZ851991 JOV851991 JYR851991 KIN851991 KSJ851991 LCF851991 LMB851991 LVX851991 MFT851991 MPP851991 MZL851991 NJH851991 NTD851991 OCZ851991 OMV851991 OWR851991 PGN851991 PQJ851991 QAF851991 QKB851991 QTX851991 RDT851991 RNP851991 RXL851991 SHH851991 SRD851991 TAZ851991 TKV851991 TUR851991 UEN851991 UOJ851991 UYF851991 VIB851991 VRX851991 WBT851991 WLP851991 WVL851991 D917527 IZ917527 SV917527 ACR917527 AMN917527 AWJ917527 BGF917527 BQB917527 BZX917527 CJT917527 CTP917527 DDL917527 DNH917527 DXD917527 EGZ917527 EQV917527 FAR917527 FKN917527 FUJ917527 GEF917527 GOB917527 GXX917527 HHT917527 HRP917527 IBL917527 ILH917527 IVD917527 JEZ917527 JOV917527 JYR917527 KIN917527 KSJ917527 LCF917527 LMB917527 LVX917527 MFT917527 MPP917527 MZL917527 NJH917527 NTD917527 OCZ917527 OMV917527 OWR917527 PGN917527 PQJ917527 QAF917527 QKB917527 QTX917527 RDT917527 RNP917527 RXL917527 SHH917527 SRD917527 TAZ917527 TKV917527 TUR917527 UEN917527 UOJ917527 UYF917527 VIB917527 VRX917527 WBT917527 WLP917527 WVL917527 D983063 IZ983063 SV983063 ACR983063 AMN983063 AWJ983063 BGF983063 BQB983063 BZX983063 CJT983063 CTP983063 DDL983063 DNH983063 DXD983063 EGZ983063 EQV983063 FAR983063 FKN983063 FUJ983063 GEF983063 GOB983063 GXX983063 HHT983063 HRP983063 IBL983063 ILH983063 IVD983063 JEZ983063 JOV983063 JYR983063 KIN983063 KSJ983063 LCF983063 LMB983063 LVX983063 MFT983063 MPP983063 MZL983063 NJH983063 NTD983063 OCZ983063 OMV983063 OWR983063 PGN983063 PQJ983063 QAF983063 QKB983063 QTX983063 RDT983063 RNP983063 RXL983063 SHH983063 SRD983063 TAZ983063 TKV983063 TUR983063 UEN983063 UOJ983063 UYF983063 VIB983063 VRX983063 WBT983063 WLP983063 WVL983063 D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formula1>"10%, 15%, 20%, 25%, 30%, 35%, 40%, 45%, 50%, 55%"</formula1>
    </dataValidation>
    <dataValidation type="list" allowBlank="1" showInputMessage="1" showErrorMessage="1" sqref="I13:I22 JE13:JE22 TA13:TA22 ACW13:ACW22 AMS13:AMS22 AWO13:AWO22 BGK13:BGK22 BQG13:BQG22 CAC13:CAC22 CJY13:CJY22 CTU13:CTU22 DDQ13:DDQ22 DNM13:DNM22 DXI13:DXI22 EHE13:EHE22 ERA13:ERA22 FAW13:FAW22 FKS13:FKS22 FUO13:FUO22 GEK13:GEK22 GOG13:GOG22 GYC13:GYC22 HHY13:HHY22 HRU13:HRU22 IBQ13:IBQ22 ILM13:ILM22 IVI13:IVI22 JFE13:JFE22 JPA13:JPA22 JYW13:JYW22 KIS13:KIS22 KSO13:KSO22 LCK13:LCK22 LMG13:LMG22 LWC13:LWC22 MFY13:MFY22 MPU13:MPU22 MZQ13:MZQ22 NJM13:NJM22 NTI13:NTI22 ODE13:ODE22 ONA13:ONA22 OWW13:OWW22 PGS13:PGS22 PQO13:PQO22 QAK13:QAK22 QKG13:QKG22 QUC13:QUC22 RDY13:RDY22 RNU13:RNU22 RXQ13:RXQ22 SHM13:SHM22 SRI13:SRI22 TBE13:TBE22 TLA13:TLA22 TUW13:TUW22 UES13:UES22 UOO13:UOO22 UYK13:UYK22 VIG13:VIG22 VSC13:VSC22 WBY13:WBY22 WLU13:WLU22 WVQ13:WVQ22 I65549:I65558 JE65549:JE65558 TA65549:TA65558 ACW65549:ACW65558 AMS65549:AMS65558 AWO65549:AWO65558 BGK65549:BGK65558 BQG65549:BQG65558 CAC65549:CAC65558 CJY65549:CJY65558 CTU65549:CTU65558 DDQ65549:DDQ65558 DNM65549:DNM65558 DXI65549:DXI65558 EHE65549:EHE65558 ERA65549:ERA65558 FAW65549:FAW65558 FKS65549:FKS65558 FUO65549:FUO65558 GEK65549:GEK65558 GOG65549:GOG65558 GYC65549:GYC65558 HHY65549:HHY65558 HRU65549:HRU65558 IBQ65549:IBQ65558 ILM65549:ILM65558 IVI65549:IVI65558 JFE65549:JFE65558 JPA65549:JPA65558 JYW65549:JYW65558 KIS65549:KIS65558 KSO65549:KSO65558 LCK65549:LCK65558 LMG65549:LMG65558 LWC65549:LWC65558 MFY65549:MFY65558 MPU65549:MPU65558 MZQ65549:MZQ65558 NJM65549:NJM65558 NTI65549:NTI65558 ODE65549:ODE65558 ONA65549:ONA65558 OWW65549:OWW65558 PGS65549:PGS65558 PQO65549:PQO65558 QAK65549:QAK65558 QKG65549:QKG65558 QUC65549:QUC65558 RDY65549:RDY65558 RNU65549:RNU65558 RXQ65549:RXQ65558 SHM65549:SHM65558 SRI65549:SRI65558 TBE65549:TBE65558 TLA65549:TLA65558 TUW65549:TUW65558 UES65549:UES65558 UOO65549:UOO65558 UYK65549:UYK65558 VIG65549:VIG65558 VSC65549:VSC65558 WBY65549:WBY65558 WLU65549:WLU65558 WVQ65549:WVQ65558 I131085:I131094 JE131085:JE131094 TA131085:TA131094 ACW131085:ACW131094 AMS131085:AMS131094 AWO131085:AWO131094 BGK131085:BGK131094 BQG131085:BQG131094 CAC131085:CAC131094 CJY131085:CJY131094 CTU131085:CTU131094 DDQ131085:DDQ131094 DNM131085:DNM131094 DXI131085:DXI131094 EHE131085:EHE131094 ERA131085:ERA131094 FAW131085:FAW131094 FKS131085:FKS131094 FUO131085:FUO131094 GEK131085:GEK131094 GOG131085:GOG131094 GYC131085:GYC131094 HHY131085:HHY131094 HRU131085:HRU131094 IBQ131085:IBQ131094 ILM131085:ILM131094 IVI131085:IVI131094 JFE131085:JFE131094 JPA131085:JPA131094 JYW131085:JYW131094 KIS131085:KIS131094 KSO131085:KSO131094 LCK131085:LCK131094 LMG131085:LMG131094 LWC131085:LWC131094 MFY131085:MFY131094 MPU131085:MPU131094 MZQ131085:MZQ131094 NJM131085:NJM131094 NTI131085:NTI131094 ODE131085:ODE131094 ONA131085:ONA131094 OWW131085:OWW131094 PGS131085:PGS131094 PQO131085:PQO131094 QAK131085:QAK131094 QKG131085:QKG131094 QUC131085:QUC131094 RDY131085:RDY131094 RNU131085:RNU131094 RXQ131085:RXQ131094 SHM131085:SHM131094 SRI131085:SRI131094 TBE131085:TBE131094 TLA131085:TLA131094 TUW131085:TUW131094 UES131085:UES131094 UOO131085:UOO131094 UYK131085:UYK131094 VIG131085:VIG131094 VSC131085:VSC131094 WBY131085:WBY131094 WLU131085:WLU131094 WVQ131085:WVQ131094 I196621:I196630 JE196621:JE196630 TA196621:TA196630 ACW196621:ACW196630 AMS196621:AMS196630 AWO196621:AWO196630 BGK196621:BGK196630 BQG196621:BQG196630 CAC196621:CAC196630 CJY196621:CJY196630 CTU196621:CTU196630 DDQ196621:DDQ196630 DNM196621:DNM196630 DXI196621:DXI196630 EHE196621:EHE196630 ERA196621:ERA196630 FAW196621:FAW196630 FKS196621:FKS196630 FUO196621:FUO196630 GEK196621:GEK196630 GOG196621:GOG196630 GYC196621:GYC196630 HHY196621:HHY196630 HRU196621:HRU196630 IBQ196621:IBQ196630 ILM196621:ILM196630 IVI196621:IVI196630 JFE196621:JFE196630 JPA196621:JPA196630 JYW196621:JYW196630 KIS196621:KIS196630 KSO196621:KSO196630 LCK196621:LCK196630 LMG196621:LMG196630 LWC196621:LWC196630 MFY196621:MFY196630 MPU196621:MPU196630 MZQ196621:MZQ196630 NJM196621:NJM196630 NTI196621:NTI196630 ODE196621:ODE196630 ONA196621:ONA196630 OWW196621:OWW196630 PGS196621:PGS196630 PQO196621:PQO196630 QAK196621:QAK196630 QKG196621:QKG196630 QUC196621:QUC196630 RDY196621:RDY196630 RNU196621:RNU196630 RXQ196621:RXQ196630 SHM196621:SHM196630 SRI196621:SRI196630 TBE196621:TBE196630 TLA196621:TLA196630 TUW196621:TUW196630 UES196621:UES196630 UOO196621:UOO196630 UYK196621:UYK196630 VIG196621:VIG196630 VSC196621:VSC196630 WBY196621:WBY196630 WLU196621:WLU196630 WVQ196621:WVQ196630 I262157:I262166 JE262157:JE262166 TA262157:TA262166 ACW262157:ACW262166 AMS262157:AMS262166 AWO262157:AWO262166 BGK262157:BGK262166 BQG262157:BQG262166 CAC262157:CAC262166 CJY262157:CJY262166 CTU262157:CTU262166 DDQ262157:DDQ262166 DNM262157:DNM262166 DXI262157:DXI262166 EHE262157:EHE262166 ERA262157:ERA262166 FAW262157:FAW262166 FKS262157:FKS262166 FUO262157:FUO262166 GEK262157:GEK262166 GOG262157:GOG262166 GYC262157:GYC262166 HHY262157:HHY262166 HRU262157:HRU262166 IBQ262157:IBQ262166 ILM262157:ILM262166 IVI262157:IVI262166 JFE262157:JFE262166 JPA262157:JPA262166 JYW262157:JYW262166 KIS262157:KIS262166 KSO262157:KSO262166 LCK262157:LCK262166 LMG262157:LMG262166 LWC262157:LWC262166 MFY262157:MFY262166 MPU262157:MPU262166 MZQ262157:MZQ262166 NJM262157:NJM262166 NTI262157:NTI262166 ODE262157:ODE262166 ONA262157:ONA262166 OWW262157:OWW262166 PGS262157:PGS262166 PQO262157:PQO262166 QAK262157:QAK262166 QKG262157:QKG262166 QUC262157:QUC262166 RDY262157:RDY262166 RNU262157:RNU262166 RXQ262157:RXQ262166 SHM262157:SHM262166 SRI262157:SRI262166 TBE262157:TBE262166 TLA262157:TLA262166 TUW262157:TUW262166 UES262157:UES262166 UOO262157:UOO262166 UYK262157:UYK262166 VIG262157:VIG262166 VSC262157:VSC262166 WBY262157:WBY262166 WLU262157:WLU262166 WVQ262157:WVQ262166 I327693:I327702 JE327693:JE327702 TA327693:TA327702 ACW327693:ACW327702 AMS327693:AMS327702 AWO327693:AWO327702 BGK327693:BGK327702 BQG327693:BQG327702 CAC327693:CAC327702 CJY327693:CJY327702 CTU327693:CTU327702 DDQ327693:DDQ327702 DNM327693:DNM327702 DXI327693:DXI327702 EHE327693:EHE327702 ERA327693:ERA327702 FAW327693:FAW327702 FKS327693:FKS327702 FUO327693:FUO327702 GEK327693:GEK327702 GOG327693:GOG327702 GYC327693:GYC327702 HHY327693:HHY327702 HRU327693:HRU327702 IBQ327693:IBQ327702 ILM327693:ILM327702 IVI327693:IVI327702 JFE327693:JFE327702 JPA327693:JPA327702 JYW327693:JYW327702 KIS327693:KIS327702 KSO327693:KSO327702 LCK327693:LCK327702 LMG327693:LMG327702 LWC327693:LWC327702 MFY327693:MFY327702 MPU327693:MPU327702 MZQ327693:MZQ327702 NJM327693:NJM327702 NTI327693:NTI327702 ODE327693:ODE327702 ONA327693:ONA327702 OWW327693:OWW327702 PGS327693:PGS327702 PQO327693:PQO327702 QAK327693:QAK327702 QKG327693:QKG327702 QUC327693:QUC327702 RDY327693:RDY327702 RNU327693:RNU327702 RXQ327693:RXQ327702 SHM327693:SHM327702 SRI327693:SRI327702 TBE327693:TBE327702 TLA327693:TLA327702 TUW327693:TUW327702 UES327693:UES327702 UOO327693:UOO327702 UYK327693:UYK327702 VIG327693:VIG327702 VSC327693:VSC327702 WBY327693:WBY327702 WLU327693:WLU327702 WVQ327693:WVQ327702 I393229:I393238 JE393229:JE393238 TA393229:TA393238 ACW393229:ACW393238 AMS393229:AMS393238 AWO393229:AWO393238 BGK393229:BGK393238 BQG393229:BQG393238 CAC393229:CAC393238 CJY393229:CJY393238 CTU393229:CTU393238 DDQ393229:DDQ393238 DNM393229:DNM393238 DXI393229:DXI393238 EHE393229:EHE393238 ERA393229:ERA393238 FAW393229:FAW393238 FKS393229:FKS393238 FUO393229:FUO393238 GEK393229:GEK393238 GOG393229:GOG393238 GYC393229:GYC393238 HHY393229:HHY393238 HRU393229:HRU393238 IBQ393229:IBQ393238 ILM393229:ILM393238 IVI393229:IVI393238 JFE393229:JFE393238 JPA393229:JPA393238 JYW393229:JYW393238 KIS393229:KIS393238 KSO393229:KSO393238 LCK393229:LCK393238 LMG393229:LMG393238 LWC393229:LWC393238 MFY393229:MFY393238 MPU393229:MPU393238 MZQ393229:MZQ393238 NJM393229:NJM393238 NTI393229:NTI393238 ODE393229:ODE393238 ONA393229:ONA393238 OWW393229:OWW393238 PGS393229:PGS393238 PQO393229:PQO393238 QAK393229:QAK393238 QKG393229:QKG393238 QUC393229:QUC393238 RDY393229:RDY393238 RNU393229:RNU393238 RXQ393229:RXQ393238 SHM393229:SHM393238 SRI393229:SRI393238 TBE393229:TBE393238 TLA393229:TLA393238 TUW393229:TUW393238 UES393229:UES393238 UOO393229:UOO393238 UYK393229:UYK393238 VIG393229:VIG393238 VSC393229:VSC393238 WBY393229:WBY393238 WLU393229:WLU393238 WVQ393229:WVQ393238 I458765:I458774 JE458765:JE458774 TA458765:TA458774 ACW458765:ACW458774 AMS458765:AMS458774 AWO458765:AWO458774 BGK458765:BGK458774 BQG458765:BQG458774 CAC458765:CAC458774 CJY458765:CJY458774 CTU458765:CTU458774 DDQ458765:DDQ458774 DNM458765:DNM458774 DXI458765:DXI458774 EHE458765:EHE458774 ERA458765:ERA458774 FAW458765:FAW458774 FKS458765:FKS458774 FUO458765:FUO458774 GEK458765:GEK458774 GOG458765:GOG458774 GYC458765:GYC458774 HHY458765:HHY458774 HRU458765:HRU458774 IBQ458765:IBQ458774 ILM458765:ILM458774 IVI458765:IVI458774 JFE458765:JFE458774 JPA458765:JPA458774 JYW458765:JYW458774 KIS458765:KIS458774 KSO458765:KSO458774 LCK458765:LCK458774 LMG458765:LMG458774 LWC458765:LWC458774 MFY458765:MFY458774 MPU458765:MPU458774 MZQ458765:MZQ458774 NJM458765:NJM458774 NTI458765:NTI458774 ODE458765:ODE458774 ONA458765:ONA458774 OWW458765:OWW458774 PGS458765:PGS458774 PQO458765:PQO458774 QAK458765:QAK458774 QKG458765:QKG458774 QUC458765:QUC458774 RDY458765:RDY458774 RNU458765:RNU458774 RXQ458765:RXQ458774 SHM458765:SHM458774 SRI458765:SRI458774 TBE458765:TBE458774 TLA458765:TLA458774 TUW458765:TUW458774 UES458765:UES458774 UOO458765:UOO458774 UYK458765:UYK458774 VIG458765:VIG458774 VSC458765:VSC458774 WBY458765:WBY458774 WLU458765:WLU458774 WVQ458765:WVQ458774 I524301:I524310 JE524301:JE524310 TA524301:TA524310 ACW524301:ACW524310 AMS524301:AMS524310 AWO524301:AWO524310 BGK524301:BGK524310 BQG524301:BQG524310 CAC524301:CAC524310 CJY524301:CJY524310 CTU524301:CTU524310 DDQ524301:DDQ524310 DNM524301:DNM524310 DXI524301:DXI524310 EHE524301:EHE524310 ERA524301:ERA524310 FAW524301:FAW524310 FKS524301:FKS524310 FUO524301:FUO524310 GEK524301:GEK524310 GOG524301:GOG524310 GYC524301:GYC524310 HHY524301:HHY524310 HRU524301:HRU524310 IBQ524301:IBQ524310 ILM524301:ILM524310 IVI524301:IVI524310 JFE524301:JFE524310 JPA524301:JPA524310 JYW524301:JYW524310 KIS524301:KIS524310 KSO524301:KSO524310 LCK524301:LCK524310 LMG524301:LMG524310 LWC524301:LWC524310 MFY524301:MFY524310 MPU524301:MPU524310 MZQ524301:MZQ524310 NJM524301:NJM524310 NTI524301:NTI524310 ODE524301:ODE524310 ONA524301:ONA524310 OWW524301:OWW524310 PGS524301:PGS524310 PQO524301:PQO524310 QAK524301:QAK524310 QKG524301:QKG524310 QUC524301:QUC524310 RDY524301:RDY524310 RNU524301:RNU524310 RXQ524301:RXQ524310 SHM524301:SHM524310 SRI524301:SRI524310 TBE524301:TBE524310 TLA524301:TLA524310 TUW524301:TUW524310 UES524301:UES524310 UOO524301:UOO524310 UYK524301:UYK524310 VIG524301:VIG524310 VSC524301:VSC524310 WBY524301:WBY524310 WLU524301:WLU524310 WVQ524301:WVQ524310 I589837:I589846 JE589837:JE589846 TA589837:TA589846 ACW589837:ACW589846 AMS589837:AMS589846 AWO589837:AWO589846 BGK589837:BGK589846 BQG589837:BQG589846 CAC589837:CAC589846 CJY589837:CJY589846 CTU589837:CTU589846 DDQ589837:DDQ589846 DNM589837:DNM589846 DXI589837:DXI589846 EHE589837:EHE589846 ERA589837:ERA589846 FAW589837:FAW589846 FKS589837:FKS589846 FUO589837:FUO589846 GEK589837:GEK589846 GOG589837:GOG589846 GYC589837:GYC589846 HHY589837:HHY589846 HRU589837:HRU589846 IBQ589837:IBQ589846 ILM589837:ILM589846 IVI589837:IVI589846 JFE589837:JFE589846 JPA589837:JPA589846 JYW589837:JYW589846 KIS589837:KIS589846 KSO589837:KSO589846 LCK589837:LCK589846 LMG589837:LMG589846 LWC589837:LWC589846 MFY589837:MFY589846 MPU589837:MPU589846 MZQ589837:MZQ589846 NJM589837:NJM589846 NTI589837:NTI589846 ODE589837:ODE589846 ONA589837:ONA589846 OWW589837:OWW589846 PGS589837:PGS589846 PQO589837:PQO589846 QAK589837:QAK589846 QKG589837:QKG589846 QUC589837:QUC589846 RDY589837:RDY589846 RNU589837:RNU589846 RXQ589837:RXQ589846 SHM589837:SHM589846 SRI589837:SRI589846 TBE589837:TBE589846 TLA589837:TLA589846 TUW589837:TUW589846 UES589837:UES589846 UOO589837:UOO589846 UYK589837:UYK589846 VIG589837:VIG589846 VSC589837:VSC589846 WBY589837:WBY589846 WLU589837:WLU589846 WVQ589837:WVQ589846 I655373:I655382 JE655373:JE655382 TA655373:TA655382 ACW655373:ACW655382 AMS655373:AMS655382 AWO655373:AWO655382 BGK655373:BGK655382 BQG655373:BQG655382 CAC655373:CAC655382 CJY655373:CJY655382 CTU655373:CTU655382 DDQ655373:DDQ655382 DNM655373:DNM655382 DXI655373:DXI655382 EHE655373:EHE655382 ERA655373:ERA655382 FAW655373:FAW655382 FKS655373:FKS655382 FUO655373:FUO655382 GEK655373:GEK655382 GOG655373:GOG655382 GYC655373:GYC655382 HHY655373:HHY655382 HRU655373:HRU655382 IBQ655373:IBQ655382 ILM655373:ILM655382 IVI655373:IVI655382 JFE655373:JFE655382 JPA655373:JPA655382 JYW655373:JYW655382 KIS655373:KIS655382 KSO655373:KSO655382 LCK655373:LCK655382 LMG655373:LMG655382 LWC655373:LWC655382 MFY655373:MFY655382 MPU655373:MPU655382 MZQ655373:MZQ655382 NJM655373:NJM655382 NTI655373:NTI655382 ODE655373:ODE655382 ONA655373:ONA655382 OWW655373:OWW655382 PGS655373:PGS655382 PQO655373:PQO655382 QAK655373:QAK655382 QKG655373:QKG655382 QUC655373:QUC655382 RDY655373:RDY655382 RNU655373:RNU655382 RXQ655373:RXQ655382 SHM655373:SHM655382 SRI655373:SRI655382 TBE655373:TBE655382 TLA655373:TLA655382 TUW655373:TUW655382 UES655373:UES655382 UOO655373:UOO655382 UYK655373:UYK655382 VIG655373:VIG655382 VSC655373:VSC655382 WBY655373:WBY655382 WLU655373:WLU655382 WVQ655373:WVQ655382 I720909:I720918 JE720909:JE720918 TA720909:TA720918 ACW720909:ACW720918 AMS720909:AMS720918 AWO720909:AWO720918 BGK720909:BGK720918 BQG720909:BQG720918 CAC720909:CAC720918 CJY720909:CJY720918 CTU720909:CTU720918 DDQ720909:DDQ720918 DNM720909:DNM720918 DXI720909:DXI720918 EHE720909:EHE720918 ERA720909:ERA720918 FAW720909:FAW720918 FKS720909:FKS720918 FUO720909:FUO720918 GEK720909:GEK720918 GOG720909:GOG720918 GYC720909:GYC720918 HHY720909:HHY720918 HRU720909:HRU720918 IBQ720909:IBQ720918 ILM720909:ILM720918 IVI720909:IVI720918 JFE720909:JFE720918 JPA720909:JPA720918 JYW720909:JYW720918 KIS720909:KIS720918 KSO720909:KSO720918 LCK720909:LCK720918 LMG720909:LMG720918 LWC720909:LWC720918 MFY720909:MFY720918 MPU720909:MPU720918 MZQ720909:MZQ720918 NJM720909:NJM720918 NTI720909:NTI720918 ODE720909:ODE720918 ONA720909:ONA720918 OWW720909:OWW720918 PGS720909:PGS720918 PQO720909:PQO720918 QAK720909:QAK720918 QKG720909:QKG720918 QUC720909:QUC720918 RDY720909:RDY720918 RNU720909:RNU720918 RXQ720909:RXQ720918 SHM720909:SHM720918 SRI720909:SRI720918 TBE720909:TBE720918 TLA720909:TLA720918 TUW720909:TUW720918 UES720909:UES720918 UOO720909:UOO720918 UYK720909:UYK720918 VIG720909:VIG720918 VSC720909:VSC720918 WBY720909:WBY720918 WLU720909:WLU720918 WVQ720909:WVQ720918 I786445:I786454 JE786445:JE786454 TA786445:TA786454 ACW786445:ACW786454 AMS786445:AMS786454 AWO786445:AWO786454 BGK786445:BGK786454 BQG786445:BQG786454 CAC786445:CAC786454 CJY786445:CJY786454 CTU786445:CTU786454 DDQ786445:DDQ786454 DNM786445:DNM786454 DXI786445:DXI786454 EHE786445:EHE786454 ERA786445:ERA786454 FAW786445:FAW786454 FKS786445:FKS786454 FUO786445:FUO786454 GEK786445:GEK786454 GOG786445:GOG786454 GYC786445:GYC786454 HHY786445:HHY786454 HRU786445:HRU786454 IBQ786445:IBQ786454 ILM786445:ILM786454 IVI786445:IVI786454 JFE786445:JFE786454 JPA786445:JPA786454 JYW786445:JYW786454 KIS786445:KIS786454 KSO786445:KSO786454 LCK786445:LCK786454 LMG786445:LMG786454 LWC786445:LWC786454 MFY786445:MFY786454 MPU786445:MPU786454 MZQ786445:MZQ786454 NJM786445:NJM786454 NTI786445:NTI786454 ODE786445:ODE786454 ONA786445:ONA786454 OWW786445:OWW786454 PGS786445:PGS786454 PQO786445:PQO786454 QAK786445:QAK786454 QKG786445:QKG786454 QUC786445:QUC786454 RDY786445:RDY786454 RNU786445:RNU786454 RXQ786445:RXQ786454 SHM786445:SHM786454 SRI786445:SRI786454 TBE786445:TBE786454 TLA786445:TLA786454 TUW786445:TUW786454 UES786445:UES786454 UOO786445:UOO786454 UYK786445:UYK786454 VIG786445:VIG786454 VSC786445:VSC786454 WBY786445:WBY786454 WLU786445:WLU786454 WVQ786445:WVQ786454 I851981:I851990 JE851981:JE851990 TA851981:TA851990 ACW851981:ACW851990 AMS851981:AMS851990 AWO851981:AWO851990 BGK851981:BGK851990 BQG851981:BQG851990 CAC851981:CAC851990 CJY851981:CJY851990 CTU851981:CTU851990 DDQ851981:DDQ851990 DNM851981:DNM851990 DXI851981:DXI851990 EHE851981:EHE851990 ERA851981:ERA851990 FAW851981:FAW851990 FKS851981:FKS851990 FUO851981:FUO851990 GEK851981:GEK851990 GOG851981:GOG851990 GYC851981:GYC851990 HHY851981:HHY851990 HRU851981:HRU851990 IBQ851981:IBQ851990 ILM851981:ILM851990 IVI851981:IVI851990 JFE851981:JFE851990 JPA851981:JPA851990 JYW851981:JYW851990 KIS851981:KIS851990 KSO851981:KSO851990 LCK851981:LCK851990 LMG851981:LMG851990 LWC851981:LWC851990 MFY851981:MFY851990 MPU851981:MPU851990 MZQ851981:MZQ851990 NJM851981:NJM851990 NTI851981:NTI851990 ODE851981:ODE851990 ONA851981:ONA851990 OWW851981:OWW851990 PGS851981:PGS851990 PQO851981:PQO851990 QAK851981:QAK851990 QKG851981:QKG851990 QUC851981:QUC851990 RDY851981:RDY851990 RNU851981:RNU851990 RXQ851981:RXQ851990 SHM851981:SHM851990 SRI851981:SRI851990 TBE851981:TBE851990 TLA851981:TLA851990 TUW851981:TUW851990 UES851981:UES851990 UOO851981:UOO851990 UYK851981:UYK851990 VIG851981:VIG851990 VSC851981:VSC851990 WBY851981:WBY851990 WLU851981:WLU851990 WVQ851981:WVQ851990 I917517:I917526 JE917517:JE917526 TA917517:TA917526 ACW917517:ACW917526 AMS917517:AMS917526 AWO917517:AWO917526 BGK917517:BGK917526 BQG917517:BQG917526 CAC917517:CAC917526 CJY917517:CJY917526 CTU917517:CTU917526 DDQ917517:DDQ917526 DNM917517:DNM917526 DXI917517:DXI917526 EHE917517:EHE917526 ERA917517:ERA917526 FAW917517:FAW917526 FKS917517:FKS917526 FUO917517:FUO917526 GEK917517:GEK917526 GOG917517:GOG917526 GYC917517:GYC917526 HHY917517:HHY917526 HRU917517:HRU917526 IBQ917517:IBQ917526 ILM917517:ILM917526 IVI917517:IVI917526 JFE917517:JFE917526 JPA917517:JPA917526 JYW917517:JYW917526 KIS917517:KIS917526 KSO917517:KSO917526 LCK917517:LCK917526 LMG917517:LMG917526 LWC917517:LWC917526 MFY917517:MFY917526 MPU917517:MPU917526 MZQ917517:MZQ917526 NJM917517:NJM917526 NTI917517:NTI917526 ODE917517:ODE917526 ONA917517:ONA917526 OWW917517:OWW917526 PGS917517:PGS917526 PQO917517:PQO917526 QAK917517:QAK917526 QKG917517:QKG917526 QUC917517:QUC917526 RDY917517:RDY917526 RNU917517:RNU917526 RXQ917517:RXQ917526 SHM917517:SHM917526 SRI917517:SRI917526 TBE917517:TBE917526 TLA917517:TLA917526 TUW917517:TUW917526 UES917517:UES917526 UOO917517:UOO917526 UYK917517:UYK917526 VIG917517:VIG917526 VSC917517:VSC917526 WBY917517:WBY917526 WLU917517:WLU917526 WVQ917517:WVQ917526 I983053:I983062 JE983053:JE983062 TA983053:TA983062 ACW983053:ACW983062 AMS983053:AMS983062 AWO983053:AWO983062 BGK983053:BGK983062 BQG983053:BQG983062 CAC983053:CAC983062 CJY983053:CJY983062 CTU983053:CTU983062 DDQ983053:DDQ983062 DNM983053:DNM983062 DXI983053:DXI983062 EHE983053:EHE983062 ERA983053:ERA983062 FAW983053:FAW983062 FKS983053:FKS983062 FUO983053:FUO983062 GEK983053:GEK983062 GOG983053:GOG983062 GYC983053:GYC983062 HHY983053:HHY983062 HRU983053:HRU983062 IBQ983053:IBQ983062 ILM983053:ILM983062 IVI983053:IVI983062 JFE983053:JFE983062 JPA983053:JPA983062 JYW983053:JYW983062 KIS983053:KIS983062 KSO983053:KSO983062 LCK983053:LCK983062 LMG983053:LMG983062 LWC983053:LWC983062 MFY983053:MFY983062 MPU983053:MPU983062 MZQ983053:MZQ983062 NJM983053:NJM983062 NTI983053:NTI983062 ODE983053:ODE983062 ONA983053:ONA983062 OWW983053:OWW983062 PGS983053:PGS983062 PQO983053:PQO983062 QAK983053:QAK983062 QKG983053:QKG983062 QUC983053:QUC983062 RDY983053:RDY983062 RNU983053:RNU983062 RXQ983053:RXQ983062 SHM983053:SHM983062 SRI983053:SRI983062 TBE983053:TBE983062 TLA983053:TLA983062 TUW983053:TUW983062 UES983053:UES983062 UOO983053:UOO983062 UYK983053:UYK983062 VIG983053:VIG983062 VSC983053:VSC983062 WBY983053:WBY983062 WLU983053:WLU983062 WVQ983053:WVQ983062 I10:I11 JE10:JE11 TA10:TA11 ACW10:ACW11 AMS10:AMS11 AWO10:AWO11 BGK10:BGK11 BQG10:BQG11 CAC10:CAC11 CJY10:CJY11 CTU10:CTU11 DDQ10:DDQ11 DNM10:DNM11 DXI10:DXI11 EHE10:EHE11 ERA10:ERA11 FAW10:FAW11 FKS10:FKS11 FUO10:FUO11 GEK10:GEK11 GOG10:GOG11 GYC10:GYC11 HHY10:HHY11 HRU10:HRU11 IBQ10:IBQ11 ILM10:ILM11 IVI10:IVI11 JFE10:JFE11 JPA10:JPA11 JYW10:JYW11 KIS10:KIS11 KSO10:KSO11 LCK10:LCK11 LMG10:LMG11 LWC10:LWC11 MFY10:MFY11 MPU10:MPU11 MZQ10:MZQ11 NJM10:NJM11 NTI10:NTI11 ODE10:ODE11 ONA10:ONA11 OWW10:OWW11 PGS10:PGS11 PQO10:PQO11 QAK10:QAK11 QKG10:QKG11 QUC10:QUC11 RDY10:RDY11 RNU10:RNU11 RXQ10:RXQ11 SHM10:SHM11 SRI10:SRI11 TBE10:TBE11 TLA10:TLA11 TUW10:TUW11 UES10:UES11 UOO10:UOO11 UYK10:UYK11 VIG10:VIG11 VSC10:VSC11 WBY10:WBY11 WLU10:WLU11 WVQ10:WVQ11 I65546:I65547 JE65546:JE65547 TA65546:TA65547 ACW65546:ACW65547 AMS65546:AMS65547 AWO65546:AWO65547 BGK65546:BGK65547 BQG65546:BQG65547 CAC65546:CAC65547 CJY65546:CJY65547 CTU65546:CTU65547 DDQ65546:DDQ65547 DNM65546:DNM65547 DXI65546:DXI65547 EHE65546:EHE65547 ERA65546:ERA65547 FAW65546:FAW65547 FKS65546:FKS65547 FUO65546:FUO65547 GEK65546:GEK65547 GOG65546:GOG65547 GYC65546:GYC65547 HHY65546:HHY65547 HRU65546:HRU65547 IBQ65546:IBQ65547 ILM65546:ILM65547 IVI65546:IVI65547 JFE65546:JFE65547 JPA65546:JPA65547 JYW65546:JYW65547 KIS65546:KIS65547 KSO65546:KSO65547 LCK65546:LCK65547 LMG65546:LMG65547 LWC65546:LWC65547 MFY65546:MFY65547 MPU65546:MPU65547 MZQ65546:MZQ65547 NJM65546:NJM65547 NTI65546:NTI65547 ODE65546:ODE65547 ONA65546:ONA65547 OWW65546:OWW65547 PGS65546:PGS65547 PQO65546:PQO65547 QAK65546:QAK65547 QKG65546:QKG65547 QUC65546:QUC65547 RDY65546:RDY65547 RNU65546:RNU65547 RXQ65546:RXQ65547 SHM65546:SHM65547 SRI65546:SRI65547 TBE65546:TBE65547 TLA65546:TLA65547 TUW65546:TUW65547 UES65546:UES65547 UOO65546:UOO65547 UYK65546:UYK65547 VIG65546:VIG65547 VSC65546:VSC65547 WBY65546:WBY65547 WLU65546:WLU65547 WVQ65546:WVQ65547 I131082:I131083 JE131082:JE131083 TA131082:TA131083 ACW131082:ACW131083 AMS131082:AMS131083 AWO131082:AWO131083 BGK131082:BGK131083 BQG131082:BQG131083 CAC131082:CAC131083 CJY131082:CJY131083 CTU131082:CTU131083 DDQ131082:DDQ131083 DNM131082:DNM131083 DXI131082:DXI131083 EHE131082:EHE131083 ERA131082:ERA131083 FAW131082:FAW131083 FKS131082:FKS131083 FUO131082:FUO131083 GEK131082:GEK131083 GOG131082:GOG131083 GYC131082:GYC131083 HHY131082:HHY131083 HRU131082:HRU131083 IBQ131082:IBQ131083 ILM131082:ILM131083 IVI131082:IVI131083 JFE131082:JFE131083 JPA131082:JPA131083 JYW131082:JYW131083 KIS131082:KIS131083 KSO131082:KSO131083 LCK131082:LCK131083 LMG131082:LMG131083 LWC131082:LWC131083 MFY131082:MFY131083 MPU131082:MPU131083 MZQ131082:MZQ131083 NJM131082:NJM131083 NTI131082:NTI131083 ODE131082:ODE131083 ONA131082:ONA131083 OWW131082:OWW131083 PGS131082:PGS131083 PQO131082:PQO131083 QAK131082:QAK131083 QKG131082:QKG131083 QUC131082:QUC131083 RDY131082:RDY131083 RNU131082:RNU131083 RXQ131082:RXQ131083 SHM131082:SHM131083 SRI131082:SRI131083 TBE131082:TBE131083 TLA131082:TLA131083 TUW131082:TUW131083 UES131082:UES131083 UOO131082:UOO131083 UYK131082:UYK131083 VIG131082:VIG131083 VSC131082:VSC131083 WBY131082:WBY131083 WLU131082:WLU131083 WVQ131082:WVQ131083 I196618:I196619 JE196618:JE196619 TA196618:TA196619 ACW196618:ACW196619 AMS196618:AMS196619 AWO196618:AWO196619 BGK196618:BGK196619 BQG196618:BQG196619 CAC196618:CAC196619 CJY196618:CJY196619 CTU196618:CTU196619 DDQ196618:DDQ196619 DNM196618:DNM196619 DXI196618:DXI196619 EHE196618:EHE196619 ERA196618:ERA196619 FAW196618:FAW196619 FKS196618:FKS196619 FUO196618:FUO196619 GEK196618:GEK196619 GOG196618:GOG196619 GYC196618:GYC196619 HHY196618:HHY196619 HRU196618:HRU196619 IBQ196618:IBQ196619 ILM196618:ILM196619 IVI196618:IVI196619 JFE196618:JFE196619 JPA196618:JPA196619 JYW196618:JYW196619 KIS196618:KIS196619 KSO196618:KSO196619 LCK196618:LCK196619 LMG196618:LMG196619 LWC196618:LWC196619 MFY196618:MFY196619 MPU196618:MPU196619 MZQ196618:MZQ196619 NJM196618:NJM196619 NTI196618:NTI196619 ODE196618:ODE196619 ONA196618:ONA196619 OWW196618:OWW196619 PGS196618:PGS196619 PQO196618:PQO196619 QAK196618:QAK196619 QKG196618:QKG196619 QUC196618:QUC196619 RDY196618:RDY196619 RNU196618:RNU196619 RXQ196618:RXQ196619 SHM196618:SHM196619 SRI196618:SRI196619 TBE196618:TBE196619 TLA196618:TLA196619 TUW196618:TUW196619 UES196618:UES196619 UOO196618:UOO196619 UYK196618:UYK196619 VIG196618:VIG196619 VSC196618:VSC196619 WBY196618:WBY196619 WLU196618:WLU196619 WVQ196618:WVQ196619 I262154:I262155 JE262154:JE262155 TA262154:TA262155 ACW262154:ACW262155 AMS262154:AMS262155 AWO262154:AWO262155 BGK262154:BGK262155 BQG262154:BQG262155 CAC262154:CAC262155 CJY262154:CJY262155 CTU262154:CTU262155 DDQ262154:DDQ262155 DNM262154:DNM262155 DXI262154:DXI262155 EHE262154:EHE262155 ERA262154:ERA262155 FAW262154:FAW262155 FKS262154:FKS262155 FUO262154:FUO262155 GEK262154:GEK262155 GOG262154:GOG262155 GYC262154:GYC262155 HHY262154:HHY262155 HRU262154:HRU262155 IBQ262154:IBQ262155 ILM262154:ILM262155 IVI262154:IVI262155 JFE262154:JFE262155 JPA262154:JPA262155 JYW262154:JYW262155 KIS262154:KIS262155 KSO262154:KSO262155 LCK262154:LCK262155 LMG262154:LMG262155 LWC262154:LWC262155 MFY262154:MFY262155 MPU262154:MPU262155 MZQ262154:MZQ262155 NJM262154:NJM262155 NTI262154:NTI262155 ODE262154:ODE262155 ONA262154:ONA262155 OWW262154:OWW262155 PGS262154:PGS262155 PQO262154:PQO262155 QAK262154:QAK262155 QKG262154:QKG262155 QUC262154:QUC262155 RDY262154:RDY262155 RNU262154:RNU262155 RXQ262154:RXQ262155 SHM262154:SHM262155 SRI262154:SRI262155 TBE262154:TBE262155 TLA262154:TLA262155 TUW262154:TUW262155 UES262154:UES262155 UOO262154:UOO262155 UYK262154:UYK262155 VIG262154:VIG262155 VSC262154:VSC262155 WBY262154:WBY262155 WLU262154:WLU262155 WVQ262154:WVQ262155 I327690:I327691 JE327690:JE327691 TA327690:TA327691 ACW327690:ACW327691 AMS327690:AMS327691 AWO327690:AWO327691 BGK327690:BGK327691 BQG327690:BQG327691 CAC327690:CAC327691 CJY327690:CJY327691 CTU327690:CTU327691 DDQ327690:DDQ327691 DNM327690:DNM327691 DXI327690:DXI327691 EHE327690:EHE327691 ERA327690:ERA327691 FAW327690:FAW327691 FKS327690:FKS327691 FUO327690:FUO327691 GEK327690:GEK327691 GOG327690:GOG327691 GYC327690:GYC327691 HHY327690:HHY327691 HRU327690:HRU327691 IBQ327690:IBQ327691 ILM327690:ILM327691 IVI327690:IVI327691 JFE327690:JFE327691 JPA327690:JPA327691 JYW327690:JYW327691 KIS327690:KIS327691 KSO327690:KSO327691 LCK327690:LCK327691 LMG327690:LMG327691 LWC327690:LWC327691 MFY327690:MFY327691 MPU327690:MPU327691 MZQ327690:MZQ327691 NJM327690:NJM327691 NTI327690:NTI327691 ODE327690:ODE327691 ONA327690:ONA327691 OWW327690:OWW327691 PGS327690:PGS327691 PQO327690:PQO327691 QAK327690:QAK327691 QKG327690:QKG327691 QUC327690:QUC327691 RDY327690:RDY327691 RNU327690:RNU327691 RXQ327690:RXQ327691 SHM327690:SHM327691 SRI327690:SRI327691 TBE327690:TBE327691 TLA327690:TLA327691 TUW327690:TUW327691 UES327690:UES327691 UOO327690:UOO327691 UYK327690:UYK327691 VIG327690:VIG327691 VSC327690:VSC327691 WBY327690:WBY327691 WLU327690:WLU327691 WVQ327690:WVQ327691 I393226:I393227 JE393226:JE393227 TA393226:TA393227 ACW393226:ACW393227 AMS393226:AMS393227 AWO393226:AWO393227 BGK393226:BGK393227 BQG393226:BQG393227 CAC393226:CAC393227 CJY393226:CJY393227 CTU393226:CTU393227 DDQ393226:DDQ393227 DNM393226:DNM393227 DXI393226:DXI393227 EHE393226:EHE393227 ERA393226:ERA393227 FAW393226:FAW393227 FKS393226:FKS393227 FUO393226:FUO393227 GEK393226:GEK393227 GOG393226:GOG393227 GYC393226:GYC393227 HHY393226:HHY393227 HRU393226:HRU393227 IBQ393226:IBQ393227 ILM393226:ILM393227 IVI393226:IVI393227 JFE393226:JFE393227 JPA393226:JPA393227 JYW393226:JYW393227 KIS393226:KIS393227 KSO393226:KSO393227 LCK393226:LCK393227 LMG393226:LMG393227 LWC393226:LWC393227 MFY393226:MFY393227 MPU393226:MPU393227 MZQ393226:MZQ393227 NJM393226:NJM393227 NTI393226:NTI393227 ODE393226:ODE393227 ONA393226:ONA393227 OWW393226:OWW393227 PGS393226:PGS393227 PQO393226:PQO393227 QAK393226:QAK393227 QKG393226:QKG393227 QUC393226:QUC393227 RDY393226:RDY393227 RNU393226:RNU393227 RXQ393226:RXQ393227 SHM393226:SHM393227 SRI393226:SRI393227 TBE393226:TBE393227 TLA393226:TLA393227 TUW393226:TUW393227 UES393226:UES393227 UOO393226:UOO393227 UYK393226:UYK393227 VIG393226:VIG393227 VSC393226:VSC393227 WBY393226:WBY393227 WLU393226:WLU393227 WVQ393226:WVQ393227 I458762:I458763 JE458762:JE458763 TA458762:TA458763 ACW458762:ACW458763 AMS458762:AMS458763 AWO458762:AWO458763 BGK458762:BGK458763 BQG458762:BQG458763 CAC458762:CAC458763 CJY458762:CJY458763 CTU458762:CTU458763 DDQ458762:DDQ458763 DNM458762:DNM458763 DXI458762:DXI458763 EHE458762:EHE458763 ERA458762:ERA458763 FAW458762:FAW458763 FKS458762:FKS458763 FUO458762:FUO458763 GEK458762:GEK458763 GOG458762:GOG458763 GYC458762:GYC458763 HHY458762:HHY458763 HRU458762:HRU458763 IBQ458762:IBQ458763 ILM458762:ILM458763 IVI458762:IVI458763 JFE458762:JFE458763 JPA458762:JPA458763 JYW458762:JYW458763 KIS458762:KIS458763 KSO458762:KSO458763 LCK458762:LCK458763 LMG458762:LMG458763 LWC458762:LWC458763 MFY458762:MFY458763 MPU458762:MPU458763 MZQ458762:MZQ458763 NJM458762:NJM458763 NTI458762:NTI458763 ODE458762:ODE458763 ONA458762:ONA458763 OWW458762:OWW458763 PGS458762:PGS458763 PQO458762:PQO458763 QAK458762:QAK458763 QKG458762:QKG458763 QUC458762:QUC458763 RDY458762:RDY458763 RNU458762:RNU458763 RXQ458762:RXQ458763 SHM458762:SHM458763 SRI458762:SRI458763 TBE458762:TBE458763 TLA458762:TLA458763 TUW458762:TUW458763 UES458762:UES458763 UOO458762:UOO458763 UYK458762:UYK458763 VIG458762:VIG458763 VSC458762:VSC458763 WBY458762:WBY458763 WLU458762:WLU458763 WVQ458762:WVQ458763 I524298:I524299 JE524298:JE524299 TA524298:TA524299 ACW524298:ACW524299 AMS524298:AMS524299 AWO524298:AWO524299 BGK524298:BGK524299 BQG524298:BQG524299 CAC524298:CAC524299 CJY524298:CJY524299 CTU524298:CTU524299 DDQ524298:DDQ524299 DNM524298:DNM524299 DXI524298:DXI524299 EHE524298:EHE524299 ERA524298:ERA524299 FAW524298:FAW524299 FKS524298:FKS524299 FUO524298:FUO524299 GEK524298:GEK524299 GOG524298:GOG524299 GYC524298:GYC524299 HHY524298:HHY524299 HRU524298:HRU524299 IBQ524298:IBQ524299 ILM524298:ILM524299 IVI524298:IVI524299 JFE524298:JFE524299 JPA524298:JPA524299 JYW524298:JYW524299 KIS524298:KIS524299 KSO524298:KSO524299 LCK524298:LCK524299 LMG524298:LMG524299 LWC524298:LWC524299 MFY524298:MFY524299 MPU524298:MPU524299 MZQ524298:MZQ524299 NJM524298:NJM524299 NTI524298:NTI524299 ODE524298:ODE524299 ONA524298:ONA524299 OWW524298:OWW524299 PGS524298:PGS524299 PQO524298:PQO524299 QAK524298:QAK524299 QKG524298:QKG524299 QUC524298:QUC524299 RDY524298:RDY524299 RNU524298:RNU524299 RXQ524298:RXQ524299 SHM524298:SHM524299 SRI524298:SRI524299 TBE524298:TBE524299 TLA524298:TLA524299 TUW524298:TUW524299 UES524298:UES524299 UOO524298:UOO524299 UYK524298:UYK524299 VIG524298:VIG524299 VSC524298:VSC524299 WBY524298:WBY524299 WLU524298:WLU524299 WVQ524298:WVQ524299 I589834:I589835 JE589834:JE589835 TA589834:TA589835 ACW589834:ACW589835 AMS589834:AMS589835 AWO589834:AWO589835 BGK589834:BGK589835 BQG589834:BQG589835 CAC589834:CAC589835 CJY589834:CJY589835 CTU589834:CTU589835 DDQ589834:DDQ589835 DNM589834:DNM589835 DXI589834:DXI589835 EHE589834:EHE589835 ERA589834:ERA589835 FAW589834:FAW589835 FKS589834:FKS589835 FUO589834:FUO589835 GEK589834:GEK589835 GOG589834:GOG589835 GYC589834:GYC589835 HHY589834:HHY589835 HRU589834:HRU589835 IBQ589834:IBQ589835 ILM589834:ILM589835 IVI589834:IVI589835 JFE589834:JFE589835 JPA589834:JPA589835 JYW589834:JYW589835 KIS589834:KIS589835 KSO589834:KSO589835 LCK589834:LCK589835 LMG589834:LMG589835 LWC589834:LWC589835 MFY589834:MFY589835 MPU589834:MPU589835 MZQ589834:MZQ589835 NJM589834:NJM589835 NTI589834:NTI589835 ODE589834:ODE589835 ONA589834:ONA589835 OWW589834:OWW589835 PGS589834:PGS589835 PQO589834:PQO589835 QAK589834:QAK589835 QKG589834:QKG589835 QUC589834:QUC589835 RDY589834:RDY589835 RNU589834:RNU589835 RXQ589834:RXQ589835 SHM589834:SHM589835 SRI589834:SRI589835 TBE589834:TBE589835 TLA589834:TLA589835 TUW589834:TUW589835 UES589834:UES589835 UOO589834:UOO589835 UYK589834:UYK589835 VIG589834:VIG589835 VSC589834:VSC589835 WBY589834:WBY589835 WLU589834:WLU589835 WVQ589834:WVQ589835 I655370:I655371 JE655370:JE655371 TA655370:TA655371 ACW655370:ACW655371 AMS655370:AMS655371 AWO655370:AWO655371 BGK655370:BGK655371 BQG655370:BQG655371 CAC655370:CAC655371 CJY655370:CJY655371 CTU655370:CTU655371 DDQ655370:DDQ655371 DNM655370:DNM655371 DXI655370:DXI655371 EHE655370:EHE655371 ERA655370:ERA655371 FAW655370:FAW655371 FKS655370:FKS655371 FUO655370:FUO655371 GEK655370:GEK655371 GOG655370:GOG655371 GYC655370:GYC655371 HHY655370:HHY655371 HRU655370:HRU655371 IBQ655370:IBQ655371 ILM655370:ILM655371 IVI655370:IVI655371 JFE655370:JFE655371 JPA655370:JPA655371 JYW655370:JYW655371 KIS655370:KIS655371 KSO655370:KSO655371 LCK655370:LCK655371 LMG655370:LMG655371 LWC655370:LWC655371 MFY655370:MFY655371 MPU655370:MPU655371 MZQ655370:MZQ655371 NJM655370:NJM655371 NTI655370:NTI655371 ODE655370:ODE655371 ONA655370:ONA655371 OWW655370:OWW655371 PGS655370:PGS655371 PQO655370:PQO655371 QAK655370:QAK655371 QKG655370:QKG655371 QUC655370:QUC655371 RDY655370:RDY655371 RNU655370:RNU655371 RXQ655370:RXQ655371 SHM655370:SHM655371 SRI655370:SRI655371 TBE655370:TBE655371 TLA655370:TLA655371 TUW655370:TUW655371 UES655370:UES655371 UOO655370:UOO655371 UYK655370:UYK655371 VIG655370:VIG655371 VSC655370:VSC655371 WBY655370:WBY655371 WLU655370:WLU655371 WVQ655370:WVQ655371 I720906:I720907 JE720906:JE720907 TA720906:TA720907 ACW720906:ACW720907 AMS720906:AMS720907 AWO720906:AWO720907 BGK720906:BGK720907 BQG720906:BQG720907 CAC720906:CAC720907 CJY720906:CJY720907 CTU720906:CTU720907 DDQ720906:DDQ720907 DNM720906:DNM720907 DXI720906:DXI720907 EHE720906:EHE720907 ERA720906:ERA720907 FAW720906:FAW720907 FKS720906:FKS720907 FUO720906:FUO720907 GEK720906:GEK720907 GOG720906:GOG720907 GYC720906:GYC720907 HHY720906:HHY720907 HRU720906:HRU720907 IBQ720906:IBQ720907 ILM720906:ILM720907 IVI720906:IVI720907 JFE720906:JFE720907 JPA720906:JPA720907 JYW720906:JYW720907 KIS720906:KIS720907 KSO720906:KSO720907 LCK720906:LCK720907 LMG720906:LMG720907 LWC720906:LWC720907 MFY720906:MFY720907 MPU720906:MPU720907 MZQ720906:MZQ720907 NJM720906:NJM720907 NTI720906:NTI720907 ODE720906:ODE720907 ONA720906:ONA720907 OWW720906:OWW720907 PGS720906:PGS720907 PQO720906:PQO720907 QAK720906:QAK720907 QKG720906:QKG720907 QUC720906:QUC720907 RDY720906:RDY720907 RNU720906:RNU720907 RXQ720906:RXQ720907 SHM720906:SHM720907 SRI720906:SRI720907 TBE720906:TBE720907 TLA720906:TLA720907 TUW720906:TUW720907 UES720906:UES720907 UOO720906:UOO720907 UYK720906:UYK720907 VIG720906:VIG720907 VSC720906:VSC720907 WBY720906:WBY720907 WLU720906:WLU720907 WVQ720906:WVQ720907 I786442:I786443 JE786442:JE786443 TA786442:TA786443 ACW786442:ACW786443 AMS786442:AMS786443 AWO786442:AWO786443 BGK786442:BGK786443 BQG786442:BQG786443 CAC786442:CAC786443 CJY786442:CJY786443 CTU786442:CTU786443 DDQ786442:DDQ786443 DNM786442:DNM786443 DXI786442:DXI786443 EHE786442:EHE786443 ERA786442:ERA786443 FAW786442:FAW786443 FKS786442:FKS786443 FUO786442:FUO786443 GEK786442:GEK786443 GOG786442:GOG786443 GYC786442:GYC786443 HHY786442:HHY786443 HRU786442:HRU786443 IBQ786442:IBQ786443 ILM786442:ILM786443 IVI786442:IVI786443 JFE786442:JFE786443 JPA786442:JPA786443 JYW786442:JYW786443 KIS786442:KIS786443 KSO786442:KSO786443 LCK786442:LCK786443 LMG786442:LMG786443 LWC786442:LWC786443 MFY786442:MFY786443 MPU786442:MPU786443 MZQ786442:MZQ786443 NJM786442:NJM786443 NTI786442:NTI786443 ODE786442:ODE786443 ONA786442:ONA786443 OWW786442:OWW786443 PGS786442:PGS786443 PQO786442:PQO786443 QAK786442:QAK786443 QKG786442:QKG786443 QUC786442:QUC786443 RDY786442:RDY786443 RNU786442:RNU786443 RXQ786442:RXQ786443 SHM786442:SHM786443 SRI786442:SRI786443 TBE786442:TBE786443 TLA786442:TLA786443 TUW786442:TUW786443 UES786442:UES786443 UOO786442:UOO786443 UYK786442:UYK786443 VIG786442:VIG786443 VSC786442:VSC786443 WBY786442:WBY786443 WLU786442:WLU786443 WVQ786442:WVQ786443 I851978:I851979 JE851978:JE851979 TA851978:TA851979 ACW851978:ACW851979 AMS851978:AMS851979 AWO851978:AWO851979 BGK851978:BGK851979 BQG851978:BQG851979 CAC851978:CAC851979 CJY851978:CJY851979 CTU851978:CTU851979 DDQ851978:DDQ851979 DNM851978:DNM851979 DXI851978:DXI851979 EHE851978:EHE851979 ERA851978:ERA851979 FAW851978:FAW851979 FKS851978:FKS851979 FUO851978:FUO851979 GEK851978:GEK851979 GOG851978:GOG851979 GYC851978:GYC851979 HHY851978:HHY851979 HRU851978:HRU851979 IBQ851978:IBQ851979 ILM851978:ILM851979 IVI851978:IVI851979 JFE851978:JFE851979 JPA851978:JPA851979 JYW851978:JYW851979 KIS851978:KIS851979 KSO851978:KSO851979 LCK851978:LCK851979 LMG851978:LMG851979 LWC851978:LWC851979 MFY851978:MFY851979 MPU851978:MPU851979 MZQ851978:MZQ851979 NJM851978:NJM851979 NTI851978:NTI851979 ODE851978:ODE851979 ONA851978:ONA851979 OWW851978:OWW851979 PGS851978:PGS851979 PQO851978:PQO851979 QAK851978:QAK851979 QKG851978:QKG851979 QUC851978:QUC851979 RDY851978:RDY851979 RNU851978:RNU851979 RXQ851978:RXQ851979 SHM851978:SHM851979 SRI851978:SRI851979 TBE851978:TBE851979 TLA851978:TLA851979 TUW851978:TUW851979 UES851978:UES851979 UOO851978:UOO851979 UYK851978:UYK851979 VIG851978:VIG851979 VSC851978:VSC851979 WBY851978:WBY851979 WLU851978:WLU851979 WVQ851978:WVQ851979 I917514:I917515 JE917514:JE917515 TA917514:TA917515 ACW917514:ACW917515 AMS917514:AMS917515 AWO917514:AWO917515 BGK917514:BGK917515 BQG917514:BQG917515 CAC917514:CAC917515 CJY917514:CJY917515 CTU917514:CTU917515 DDQ917514:DDQ917515 DNM917514:DNM917515 DXI917514:DXI917515 EHE917514:EHE917515 ERA917514:ERA917515 FAW917514:FAW917515 FKS917514:FKS917515 FUO917514:FUO917515 GEK917514:GEK917515 GOG917514:GOG917515 GYC917514:GYC917515 HHY917514:HHY917515 HRU917514:HRU917515 IBQ917514:IBQ917515 ILM917514:ILM917515 IVI917514:IVI917515 JFE917514:JFE917515 JPA917514:JPA917515 JYW917514:JYW917515 KIS917514:KIS917515 KSO917514:KSO917515 LCK917514:LCK917515 LMG917514:LMG917515 LWC917514:LWC917515 MFY917514:MFY917515 MPU917514:MPU917515 MZQ917514:MZQ917515 NJM917514:NJM917515 NTI917514:NTI917515 ODE917514:ODE917515 ONA917514:ONA917515 OWW917514:OWW917515 PGS917514:PGS917515 PQO917514:PQO917515 QAK917514:QAK917515 QKG917514:QKG917515 QUC917514:QUC917515 RDY917514:RDY917515 RNU917514:RNU917515 RXQ917514:RXQ917515 SHM917514:SHM917515 SRI917514:SRI917515 TBE917514:TBE917515 TLA917514:TLA917515 TUW917514:TUW917515 UES917514:UES917515 UOO917514:UOO917515 UYK917514:UYK917515 VIG917514:VIG917515 VSC917514:VSC917515 WBY917514:WBY917515 WLU917514:WLU917515 WVQ917514:WVQ917515 I983050:I983051 JE983050:JE983051 TA983050:TA983051 ACW983050:ACW983051 AMS983050:AMS983051 AWO983050:AWO983051 BGK983050:BGK983051 BQG983050:BQG983051 CAC983050:CAC983051 CJY983050:CJY983051 CTU983050:CTU983051 DDQ983050:DDQ983051 DNM983050:DNM983051 DXI983050:DXI983051 EHE983050:EHE983051 ERA983050:ERA983051 FAW983050:FAW983051 FKS983050:FKS983051 FUO983050:FUO983051 GEK983050:GEK983051 GOG983050:GOG983051 GYC983050:GYC983051 HHY983050:HHY983051 HRU983050:HRU983051 IBQ983050:IBQ983051 ILM983050:ILM983051 IVI983050:IVI983051 JFE983050:JFE983051 JPA983050:JPA983051 JYW983050:JYW983051 KIS983050:KIS983051 KSO983050:KSO983051 LCK983050:LCK983051 LMG983050:LMG983051 LWC983050:LWC983051 MFY983050:MFY983051 MPU983050:MPU983051 MZQ983050:MZQ983051 NJM983050:NJM983051 NTI983050:NTI983051 ODE983050:ODE983051 ONA983050:ONA983051 OWW983050:OWW983051 PGS983050:PGS983051 PQO983050:PQO983051 QAK983050:QAK983051 QKG983050:QKG983051 QUC983050:QUC983051 RDY983050:RDY983051 RNU983050:RNU983051 RXQ983050:RXQ983051 SHM983050:SHM983051 SRI983050:SRI983051 TBE983050:TBE983051 TLA983050:TLA983051 TUW983050:TUW983051 UES983050:UES983051 UOO983050:UOO983051 UYK983050:UYK983051 VIG983050:VIG983051 VSC983050:VSC983051 WBY983050:WBY983051 WLU983050:WLU983051 WVQ983050:WVQ983051">
      <formula1>"VH, H, M, L"</formula1>
    </dataValidation>
  </dataValidations>
  <hyperlinks>
    <hyperlink ref="A28" location="'Tech-Evaluation Guidelines'!A1" display="Guidelines (Click here)"/>
  </hyperlinks>
  <pageMargins left="0.75" right="0.75" top="0.75" bottom="1" header="0.5" footer="0.5"/>
  <pageSetup scale="45" orientation="portrait" blackAndWhite="1" r:id="rId1"/>
  <headerFooter alignWithMargins="0"/>
  <rowBreaks count="43" manualBreakCount="43">
    <brk id="1" max="16" man="1"/>
    <brk id="25" max="16" man="1"/>
    <brk id="26" max="16" man="1"/>
    <brk id="27" max="16" man="1"/>
    <brk id="28" max="16" man="1"/>
    <brk id="29" max="16" man="1"/>
    <brk id="30" max="16" man="1"/>
    <brk id="31" max="16" man="1"/>
    <brk id="32" max="16" man="1"/>
    <brk id="33" max="16" man="1"/>
    <brk id="34" max="16" man="1"/>
    <brk id="35" max="16" man="1"/>
    <brk id="36" max="16" man="1"/>
    <brk id="37" max="16" man="1"/>
    <brk id="38" max="16" man="1"/>
    <brk id="39" max="16" man="1"/>
    <brk id="40" max="16" man="1"/>
    <brk id="41" max="16" man="1"/>
    <brk id="42" max="16" man="1"/>
    <brk id="43" max="16" man="1"/>
    <brk id="44" max="16" man="1"/>
    <brk id="45" max="16" man="1"/>
    <brk id="46" max="16" man="1"/>
    <brk id="47" max="16" man="1"/>
    <brk id="48" max="16" man="1"/>
    <brk id="49" max="16" man="1"/>
    <brk id="50" max="16" man="1"/>
    <brk id="52" max="16" man="1"/>
    <brk id="53" max="16" man="1"/>
    <brk id="54" max="16" man="1"/>
    <brk id="55" max="16" man="1"/>
    <brk id="56" max="16" man="1"/>
    <brk id="57" max="16" man="1"/>
    <brk id="58" max="16" man="1"/>
    <brk id="59" max="16" man="1"/>
    <brk id="60" max="16" man="1"/>
    <brk id="61" max="16" man="1"/>
    <brk id="62" max="16" man="1"/>
    <brk id="63" max="16" man="1"/>
    <brk id="64" max="16" man="1"/>
    <brk id="65" max="16" man="1"/>
    <brk id="66" max="16" man="1"/>
    <brk id="67" max="1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PROJECT INFORMATION</vt:lpstr>
      <vt:lpstr>PRICING</vt:lpstr>
      <vt:lpstr>TYPICAL PROFILE</vt:lpstr>
      <vt:lpstr>DISPATCH</vt:lpstr>
      <vt:lpstr>METADATA</vt:lpstr>
      <vt:lpstr>Project Viability Calculator</vt:lpstr>
      <vt:lpstr>'Project Viability Calculator'!Criteria_Weights</vt:lpstr>
      <vt:lpstr>DD_Pricing</vt:lpstr>
      <vt:lpstr>DISPATCH!Print_Area</vt:lpstr>
      <vt:lpstr>PRICING!Print_Area</vt:lpstr>
      <vt:lpstr>'Project Viability Calculator'!Print_Area</vt:lpstr>
      <vt:lpstr>'Project Viability Calculator'!Priority_Weight</vt:lpstr>
      <vt:lpstr>Priority_Weights</vt:lpstr>
      <vt:lpstr>RESORG_LIST_RNG</vt:lpstr>
      <vt:lpstr>TECH_LIST_RNG</vt:lpstr>
    </vt:vector>
  </TitlesOfParts>
  <Company>Sempra Energy Utilities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PSheats</dc:creator>
  <cp:lastModifiedBy>mboldyre</cp:lastModifiedBy>
  <cp:lastPrinted>2009-12-18T16:30:22Z</cp:lastPrinted>
  <dcterms:created xsi:type="dcterms:W3CDTF">2009-12-10T21:38:43Z</dcterms:created>
  <dcterms:modified xsi:type="dcterms:W3CDTF">2013-12-02T18:59:40Z</dcterms:modified>
</cp:coreProperties>
</file>