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Citizens/SX-PQ/Cycle 8 Annual Filing/Cost Adjustment Workpapers - July Posting/"/>
    </mc:Choice>
  </mc:AlternateContent>
  <xr:revisionPtr revIDLastSave="272" documentId="8_{F68ACB42-CDC7-456A-A150-277FA2BA4682}" xr6:coauthVersionLast="47" xr6:coauthVersionMax="47" xr10:uidLastSave="{4B8898F4-829D-43E0-96D5-4BF8AC3D42AF}"/>
  <bookViews>
    <workbookView xWindow="7410" yWindow="285" windowWidth="20010" windowHeight="14880" tabRatio="722" activeTab="2" xr2:uid="{A1AA674E-836A-4CFE-B14F-C8BAAC5651C2}"/>
  </bookViews>
  <sheets>
    <sheet name="Pg1 App XII C5 Cost Adj" sheetId="1" r:id="rId1"/>
    <sheet name="Pg2 App XII C5 Comparison" sheetId="16" r:id="rId2"/>
    <sheet name="Pg3 Rev App XII C5 Summary" sheetId="15" r:id="rId3"/>
    <sheet name="Pg4 As Filed App XII C5 Summary" sheetId="54" r:id="rId4"/>
    <sheet name="Pg5 Rev Sec 2-Non-Dir Exp" sheetId="50" r:id="rId5"/>
    <sheet name="Pg6 As Filed Sec 2-Non-Dir Exp" sheetId="13" r:id="rId6"/>
    <sheet name="Pg7 Rev Sec 3 - Other Costs" sheetId="56" r:id="rId7"/>
    <sheet name="Pg8 As Filed Sec 3-Other" sheetId="57" r:id="rId8"/>
    <sheet name="Pg9 Rev Stmt AV" sheetId="52" r:id="rId9"/>
    <sheet name="Pg10 As Filed Stmt AV" sheetId="11" r:id="rId10"/>
    <sheet name="Pg11 Appendix XII C5 Int Calc" sheetId="59" r:id="rId11"/>
    <sheet name="FERC Interest Rates" sheetId="58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__May2007" hidden="1">{"2002Frcst","05Month",FALSE,"Frcst Format 2002"}</definedName>
    <definedName name="_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May2007" hidden="1">{"2002Frcst","05Month",FALSE,"Frcst Format 2002"}</definedName>
    <definedName name="__123Graph_A" hidden="1">[1]reports!#REF!</definedName>
    <definedName name="__123Graph_AGraph2" hidden="1">'[2]Annuity Plan'!#REF!</definedName>
    <definedName name="__123Graph_AGraph4" hidden="1">'[2]Annuity Plan'!#REF!</definedName>
    <definedName name="__123Graph_B" hidden="1">[1]reports!#REF!</definedName>
    <definedName name="__123Graph_C" hidden="1">[1]reports!#REF!</definedName>
    <definedName name="__123Graph_CCHART1" hidden="1">[3]A!#REF!</definedName>
    <definedName name="__123Graph_CCHART2" hidden="1">[3]A!#REF!</definedName>
    <definedName name="__123Graph_CCHART3" hidden="1">[3]A!#REF!</definedName>
    <definedName name="__123Graph_CCHART4" hidden="1">[3]A!#REF!</definedName>
    <definedName name="__123Graph_CCHART5" hidden="1">[3]A!#REF!</definedName>
    <definedName name="__123Graph_D" hidden="1">[1]reports!#REF!</definedName>
    <definedName name="__123Graph_DCHART1" hidden="1">[3]A!#REF!</definedName>
    <definedName name="__123Graph_DCHART2" hidden="1">[3]A!#REF!</definedName>
    <definedName name="__123Graph_DCHART3" hidden="1">[3]A!#REF!</definedName>
    <definedName name="__123Graph_DCHART4" hidden="1">[3]A!#REF!</definedName>
    <definedName name="__123Graph_DCHART5" hidden="1">[3]A!#REF!</definedName>
    <definedName name="__123Graph_E" hidden="1">[1]reports!#REF!</definedName>
    <definedName name="__123Graph_F" hidden="1">[4]Depreciation!#REF!</definedName>
    <definedName name="__123Graph_FCHART4" hidden="1">[3]A!#REF!</definedName>
    <definedName name="__123Graph_FCHART5" hidden="1">[3]A!#REF!</definedName>
    <definedName name="__123Graph_X" hidden="1">[5]reports!#REF!</definedName>
    <definedName name="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FDS_HYPERLINK_TOGGLE_STATE__" hidden="1">"ON"</definedName>
    <definedName name="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May2007" hidden="1">{"2002Frcst","05Month",FALSE,"Frcst Format 2002"}</definedName>
    <definedName name="_123Graph_CHART3" hidden="1">[6]A!#REF!</definedName>
    <definedName name="_123Graph_E" hidden="1">[7]reports!#REF!</definedName>
    <definedName name="_AMO_SingleObject_157336487_ROM_F0.SEC2.Print_1.SEC1.SEC1.BDY.REV_MO_201601_Data_Set_WORK_BILLDET1" hidden="1">#REF!</definedName>
    <definedName name="_AMO_SingleObject_157336487_ROM_F0.SEC2.Print_1.SEC1.SEC1.HDR.REV_MO_201601" hidden="1">#REF!</definedName>
    <definedName name="_AMO_SingleObject_157336487_ROM_F0.SEC2.Print_1.SEC1.SEC2.BDY.REV_MO_201602_Data_Set_WORK_BILLDET1" hidden="1">#REF!</definedName>
    <definedName name="_AMO_SingleObject_157336487_ROM_F0.SEC2.Print_1.SEC1.SEC2.HDR.REV_MO_201602" hidden="1">#REF!</definedName>
    <definedName name="_AMO_SingleObject_157336487_ROM_F0.SEC2.Print_1.SEC1.SEC3.BDY.REV_MO_201603_Data_Set_WORK_BILLDET1" hidden="1">#REF!</definedName>
    <definedName name="_AMO_SingleObject_157336487_ROM_F0.SEC2.Print_1.SEC1.SEC3.HDR.REV_MO_201603" hidden="1">#REF!</definedName>
    <definedName name="_AMO_SingleObject_157336487_ROM_F0.SEC2.Print_1.SEC1.SEC4.BDY.REV_MO_999999_Data_Set_WORK_BILLDET1" hidden="1">#REF!</definedName>
    <definedName name="_AMO_SingleObject_157336487_ROM_F0.SEC2.Print_1.SEC1.SEC4.HDR.REV_MO_999999" hidden="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Fill" hidden="1">[5]reports!#REF!</definedName>
    <definedName name="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Key1" hidden="1">'[8]CAP ADJ'!#REF!</definedName>
    <definedName name="_Key2" hidden="1">'[8]CAP ADJ'!#REF!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May2007" hidden="1">{"2002Frcst","05Month",FALSE,"Frcst Format 2002"}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Regression_Out" hidden="1">#REF!</definedName>
    <definedName name="_Regression_X" hidden="1">'[9]Distr LRMCs'!#REF!</definedName>
    <definedName name="_Regression_Y" hidden="1">#REF!</definedName>
    <definedName name="_Sort" hidden="1">'[8]CAP ADJ'!#REF!</definedName>
    <definedName name="_Table1_In1" hidden="1">#REF!</definedName>
    <definedName name="_Table1_Out" hidden="1">#REF!</definedName>
    <definedName name="_Table2_Out" hidden="1">#REF!</definedName>
    <definedName name="_w2" hidden="1">{"SourcesUses",#N/A,TRUE,"CFMODEL";"TransOverview",#N/A,TRUE,"CFMODEL"}</definedName>
    <definedName name="a" hidden="1">{#N/A,#N/A,TRUE,"SDGE";#N/A,#N/A,TRUE,"GBU";#N/A,#N/A,TRUE,"TBU";#N/A,#N/A,TRUE,"EDBU";#N/A,#N/A,TRUE,"ExclCC"}</definedName>
    <definedName name="aaa" hidden="1">{"Income Statement",#N/A,FALSE,"CFMODEL";"Balance Sheet",#N/A,FALSE,"CFMODEL"}</definedName>
    <definedName name="aaaaa" hidden="1">{#N/A,#N/A,TRUE,"SDGE";#N/A,#N/A,TRUE,"GBU";#N/A,#N/A,TRUE,"TBU";#N/A,#N/A,TRUE,"EDBU";#N/A,#N/A,TRUE,"ExclCC"}</definedName>
    <definedName name="aaaaaaaaaaaaa" hidden="1">{"SourcesUses",#N/A,TRUE,"CFMODEL";"TransOverview",#N/A,TRUE,"CFMODEL"}</definedName>
    <definedName name="abc" hidden="1">"3Q12KMQDU0T4XKGIPPUR4OEMV"</definedName>
    <definedName name="ad" hidden="1">{"var_page",#N/A,FALSE,"template"}</definedName>
    <definedName name="adafdadf" hidden="1">{"Var_page",#N/A,FALSE,"template"}</definedName>
    <definedName name="afdadafa" hidden="1">{"by_month",#N/A,TRUE,"template";"destec_month",#N/A,TRUE,"template";"by_quarter",#N/A,TRUE,"template";"destec_quarter",#N/A,TRUE,"template";"by_year",#N/A,TRUE,"template";"destec_annual",#N/A,TRUE,"template"}</definedName>
    <definedName name="AG" hidden="1">[10]reports!#REF!</definedName>
    <definedName name="anscount" hidden="1">2</definedName>
    <definedName name="ARange24" hidden="1">'[11]Partner 1 Back-Leverage'!$A$3:$A$403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" hidden="1">{#N/A,#N/A,TRUE,"SDGE";#N/A,#N/A,TRUE,"GBU";#N/A,#N/A,TRUE,"TBU";#N/A,#N/A,TRUE,"EDBU";#N/A,#N/A,TRUE,"ExclCC"}</definedName>
    <definedName name="BEx00GHMXV67V1IG4T3LJKINJOCE" localSheetId="7" hidden="1">Addn [12]Info!$B$7:$C$7</definedName>
    <definedName name="BEx00GHMXV67V1IG4T3LJKINJOCE" hidden="1">Addn [12]Info!$B$7:$C$7</definedName>
    <definedName name="BEx00NZ7E5MCKBWJU6YPJ0CIZGM1" hidden="1">#REF!</definedName>
    <definedName name="BEx00RKU39JBM7SUSNPNGYECEJZV" localSheetId="7" hidden="1">Addn [12]Info!$B$217:$T$225</definedName>
    <definedName name="BEx00RKU39JBM7SUSNPNGYECEJZV" hidden="1">Addn [12]Info!$B$217:$T$225</definedName>
    <definedName name="BEx00VMF6OHXZLZWCWECCE3SHOY6" localSheetId="7" hidden="1">Functional [13]Costs!$B$7:$C$7</definedName>
    <definedName name="BEx00VMF6OHXZLZWCWECCE3SHOY6" hidden="1">Functional [13]Costs!$B$7:$C$7</definedName>
    <definedName name="BEx018IE720H8Z2DTAJU85MF1MQT" localSheetId="7" hidden="1">Addn [12]Info!$B$14</definedName>
    <definedName name="BEx018IE720H8Z2DTAJU85MF1MQT" hidden="1">Addn [12]Info!$B$14</definedName>
    <definedName name="BEx018NP0S5GEJKB3HT0W5HEFFUW" localSheetId="7" hidden="1">Functional [13]Costs!$B$11:$E$13</definedName>
    <definedName name="BEx018NP0S5GEJKB3HT0W5HEFFUW" hidden="1">Functional [13]Costs!$B$11:$E$13</definedName>
    <definedName name="BEx01A5MM0X3EW0B595MY7WRLW01" localSheetId="7" hidden="1">Addn [12]Info!$B$212:$T$215</definedName>
    <definedName name="BEx01A5MM0X3EW0B595MY7WRLW01" hidden="1">Addn [12]Info!$B$212:$T$215</definedName>
    <definedName name="BEx01D087DSHBK4MOGCV0J1A9O5C" localSheetId="7" hidden="1">SEU Func [14]Area!$A$37:$A$38</definedName>
    <definedName name="BEx01D087DSHBK4MOGCV0J1A9O5C" hidden="1">SEU Func [14]Area!$A$37:$A$38</definedName>
    <definedName name="BEx01F3QM3HEPCWWJJEX0L0RVWAN" hidden="1">#REF!</definedName>
    <definedName name="BEx01KCHKZJCF91ETSRPIFWQQAC1" localSheetId="7" hidden="1">Addn [12]Info!$B$14:$AF$96</definedName>
    <definedName name="BEx01KCHKZJCF91ETSRPIFWQQAC1" hidden="1">Addn [12]Info!$B$14:$AF$96</definedName>
    <definedName name="BEx028MGCR0BV1OQZV038K5A4KR7" localSheetId="7" hidden="1">Addn [12]Info!$B$7:$C$7</definedName>
    <definedName name="BEx028MGCR0BV1OQZV038K5A4KR7" hidden="1">Addn [12]Info!$B$7:$C$7</definedName>
    <definedName name="BEx02JEVS5Y9ANXL35AI60XC861X" localSheetId="7" hidden="1">Addn [12]Info!$B$100:$T$208</definedName>
    <definedName name="BEx02JEVS5Y9ANXL35AI60XC861X" hidden="1">Addn [12]Info!$B$100:$T$208</definedName>
    <definedName name="BEx04128O1W72UO1QC7UCPNNZG9Z" localSheetId="7" hidden="1">Financial &amp; Non-[15]Financial!$B$135:$Q$183</definedName>
    <definedName name="BEx04128O1W72UO1QC7UCPNNZG9Z" hidden="1">Financial &amp; Non-[15]Financial!$B$135:$Q$183</definedName>
    <definedName name="BEx1EQLVKGR0YQ630F75LKBMUD9Q" hidden="1">#REF!</definedName>
    <definedName name="BEx1FMDJGHELQUASX5HFL9J4RE3D" localSheetId="7" hidden="1">SEU Func [14]Area!$A$21:$B$21</definedName>
    <definedName name="BEx1FMDJGHELQUASX5HFL9J4RE3D" hidden="1">SEU Func [14]Area!$A$21:$B$21</definedName>
    <definedName name="BEx1FN9XD8476NWAOIPFIQFAP91R" localSheetId="7" hidden="1">Addn [12]Info!$B$27:$T$38</definedName>
    <definedName name="BEx1FN9XD8476NWAOIPFIQFAP91R" hidden="1">Addn [12]Info!$B$27:$T$38</definedName>
    <definedName name="BEx1G128RXM0XJFJS75YTQJP1Q9R" localSheetId="7" hidden="1">SEU Func [14]Area!$D$1:$D$1</definedName>
    <definedName name="BEx1G128RXM0XJFJS75YTQJP1Q9R" hidden="1">SEU Func [14]Area!$D$1:$D$1</definedName>
    <definedName name="BEx1G9AW6BYCF2WYM1TVBBM7QSC9" hidden="1">#REF!</definedName>
    <definedName name="BEx1GFG4TPKIQWVZUC3BRZ33360O" hidden="1">#REF!</definedName>
    <definedName name="BEx1GH8V32T74W3SDLZNWIEFOJMB" localSheetId="7" hidden="1">SEU Func Area by [16]Driver!$A$16:$B$16</definedName>
    <definedName name="BEx1GH8V32T74W3SDLZNWIEFOJMB" hidden="1">SEU Func Area by [16]Driver!$A$16:$B$16</definedName>
    <definedName name="BEx1GJSHRDLE9CKAZP6VYGNF8WAG" localSheetId="7" hidden="1">SEU Func Area by [16]Driver!$D$4:$E$4</definedName>
    <definedName name="BEx1GJSHRDLE9CKAZP6VYGNF8WAG" hidden="1">SEU Func Area by [16]Driver!$D$4:$E$4</definedName>
    <definedName name="BEx1GP6Q18Y44JCRA9DPKE7V7882" localSheetId="7" hidden="1">SEU Func [14]Area!$D$19:$E$19</definedName>
    <definedName name="BEx1GP6Q18Y44JCRA9DPKE7V7882" hidden="1">SEU Func [14]Area!$D$19:$E$19</definedName>
    <definedName name="BEx1GV6HL426WS23WUK9S7XW7FX9" localSheetId="7" hidden="1">Addn [12]Info!$B$13:$T$26</definedName>
    <definedName name="BEx1GV6HL426WS23WUK9S7XW7FX9" hidden="1">Addn [12]Info!$B$13:$T$26</definedName>
    <definedName name="BEx1GY13FUWX193W8IDTUD617BUN" localSheetId="7" hidden="1">Functional [13]Costs!$B$14</definedName>
    <definedName name="BEx1GY13FUWX193W8IDTUD617BUN" hidden="1">Functional [13]Costs!$B$14</definedName>
    <definedName name="BEx1HQCNLA2KXL1D5E998O0G20TZ" localSheetId="7" hidden="1">SEU Driver [17]Cd!$D$8:$E$8</definedName>
    <definedName name="BEx1HQCNLA2KXL1D5E998O0G20TZ" hidden="1">SEU Driver [17]Cd!$D$8:$E$8</definedName>
    <definedName name="BEx1HT78JLDAMJRZ3P9PTYM0U8XS" localSheetId="7" hidden="1">SCG Func [14]Area!$D$9:$E$9</definedName>
    <definedName name="BEx1HT78JLDAMJRZ3P9PTYM0U8XS" hidden="1">SCG Func [14]Area!$D$9:$E$9</definedName>
    <definedName name="BEx1ID9XWI0EXHZYLQIL8D0C0WH5" localSheetId="7" hidden="1">Addn [12]Info!$B$27:$T$38</definedName>
    <definedName name="BEx1ID9XWI0EXHZYLQIL8D0C0WH5" hidden="1">Addn [12]Info!$B$27:$T$38</definedName>
    <definedName name="BEx1IK0TJV8J9XYO8DS8X7JYCB14" localSheetId="7" hidden="1">SEU Func [14]Area!$A$15:$B$15</definedName>
    <definedName name="BEx1IK0TJV8J9XYO8DS8X7JYCB14" hidden="1">SEU Func [14]Area!$A$15:$B$15</definedName>
    <definedName name="BEx1J0T1LZ9TBG36H8UB1M80V9AK" localSheetId="7" hidden="1">Functional [13]Costs!$B$31:$T$320</definedName>
    <definedName name="BEx1J0T1LZ9TBG36H8UB1M80V9AK" hidden="1">Functional [13]Costs!$B$31:$T$320</definedName>
    <definedName name="BEx1J4916QYSR8WPX1XHGOWA103Q" localSheetId="7" hidden="1">SEU Func Comm by [16]Driver!$A$5:$B$5</definedName>
    <definedName name="BEx1J4916QYSR8WPX1XHGOWA103Q" hidden="1">SEU Func Comm by [16]Driver!$A$5:$B$5</definedName>
    <definedName name="BEx1JF6S184IMMIL22WMI24WC7HD" localSheetId="7" hidden="1">Addn [12]Info!$B$79:$T$101</definedName>
    <definedName name="BEx1JF6S184IMMIL22WMI24WC7HD" hidden="1">Addn [12]Info!$B$79:$T$101</definedName>
    <definedName name="BEx1JGDY5NT12UZS6711YPIP9E4I" hidden="1">#REF!</definedName>
    <definedName name="BEx1JPJ3GNL4JBOQ0VTJ2F27GORL" localSheetId="7" hidden="1">[0]!SDGE Func [14]Area!$A$6:$B$6</definedName>
    <definedName name="BEx1JPJ3GNL4JBOQ0VTJ2F27GORL" hidden="1">[0]!SDGE Func [14]Area!$A$6:$B$6</definedName>
    <definedName name="BEx1L5DJE8K7R3Y5C1GBMPG80XDP" localSheetId="7" hidden="1">Addn [12]Info!$B$102:$T$211</definedName>
    <definedName name="BEx1L5DJE8K7R3Y5C1GBMPG80XDP" hidden="1">Addn [12]Info!$B$102:$T$211</definedName>
    <definedName name="BEx1L7RW4E4AHIWD20SD8XXF8XY4" localSheetId="7" hidden="1">SEU Driver [17]Cd!$D$5:$E$5</definedName>
    <definedName name="BEx1L7RW4E4AHIWD20SD8XXF8XY4" hidden="1">SEU Driver [17]Cd!$D$5:$E$5</definedName>
    <definedName name="BEx1LKYMFDZHFZ6EQ50UC0ZEGJGN" localSheetId="7" hidden="1">Addn [12]Info!$B$3</definedName>
    <definedName name="BEx1LKYMFDZHFZ6EQ50UC0ZEGJGN" hidden="1">Addn [12]Info!$B$3</definedName>
    <definedName name="BEx1LSGD5W6G03IPF1V0A8O9XNWR" localSheetId="7" hidden="1">Functional [13]Costs!$B$4:$B$5</definedName>
    <definedName name="BEx1LSGD5W6G03IPF1V0A8O9XNWR" hidden="1">Functional [13]Costs!$B$4:$B$5</definedName>
    <definedName name="BEx1LVWJKI98V71VUT7OAJ5CAMKN" localSheetId="7" hidden="1">Addn [12]Info!$B$78:$T$100</definedName>
    <definedName name="BEx1LVWJKI98V71VUT7OAJ5CAMKN" hidden="1">Addn [12]Info!$B$78:$T$100</definedName>
    <definedName name="BEx1MHBUVWYO0XOUSCOV752SUYZE" localSheetId="7" hidden="1">Financial &amp; Non-[15]Financial!$B$110:$P$133</definedName>
    <definedName name="BEx1MHBUVWYO0XOUSCOV752SUYZE" hidden="1">Financial &amp; Non-[15]Financial!$B$110:$P$133</definedName>
    <definedName name="BEx1NAJS89E9Y0NV0RM3KUU5CB5R" localSheetId="7" hidden="1">Addn [12]Info!$B$78:$T$100</definedName>
    <definedName name="BEx1NAJS89E9Y0NV0RM3KUU5CB5R" hidden="1">Addn [12]Info!$B$78:$T$100</definedName>
    <definedName name="BEx1NQKYIAPPIOD2SMZ7820ZNOSF" localSheetId="7" hidden="1">Addn [12]Info!$B$14:$T$27</definedName>
    <definedName name="BEx1NQKYIAPPIOD2SMZ7820ZNOSF" hidden="1">Addn [12]Info!$B$14:$T$27</definedName>
    <definedName name="BEx1NVOE7GJ6WKW7I9CREZ2GP8TD" localSheetId="7" hidden="1">Addn [12]Info!$B$212:$T$215</definedName>
    <definedName name="BEx1NVOE7GJ6WKW7I9CREZ2GP8TD" hidden="1">Addn [12]Info!$B$212:$T$215</definedName>
    <definedName name="BEx1O54CDEKZNW8NQYXSU5O9H2LF" localSheetId="7" hidden="1">[0]!SDGE Func [14]Area!$A$12:$B$12</definedName>
    <definedName name="BEx1O54CDEKZNW8NQYXSU5O9H2LF" hidden="1">[0]!SDGE Func [14]Area!$A$12:$B$12</definedName>
    <definedName name="BEx1OTUFQX114IUT3GN0TVYSYB5M" localSheetId="7" hidden="1">Addn [12]Info!$B$71:$T$78</definedName>
    <definedName name="BEx1OTUFQX114IUT3GN0TVYSYB5M" hidden="1">Addn [12]Info!$B$71:$T$78</definedName>
    <definedName name="BEx1P3FODKMSYNP46H6VG2XDKGC7" localSheetId="7" hidden="1">Financial &amp; Non-[15]Financial!$B$186:$P$190</definedName>
    <definedName name="BEx1P3FODKMSYNP46H6VG2XDKGC7" hidden="1">Financial &amp; Non-[15]Financial!$B$186:$P$190</definedName>
    <definedName name="BEx1Q0EIX8A33V3LFNH493ILI0HX" localSheetId="7" hidden="1">Addn [12]Info!$B$4:$B$5</definedName>
    <definedName name="BEx1Q0EIX8A33V3LFNH493ILI0HX" hidden="1">Addn [12]Info!$B$4:$B$5</definedName>
    <definedName name="BEx1Q0JTU5M0YHKGIG4H1DP3QQOY" localSheetId="7" hidden="1">SEU Func [14]Area!$D$25:$E$25</definedName>
    <definedName name="BEx1Q0JTU5M0YHKGIG4H1DP3QQOY" hidden="1">SEU Func [14]Area!$D$25:$E$25</definedName>
    <definedName name="BEx1R3TB96C84UAF24S3ITS3JH5R" localSheetId="7" hidden="1">SCG Func [14]Area!$A$8:$B$8</definedName>
    <definedName name="BEx1R3TB96C84UAF24S3ITS3JH5R" hidden="1">SCG Func [14]Area!$A$8:$B$8</definedName>
    <definedName name="BEx1R49EW58CQXI9JK7BKROC7KN1" localSheetId="7" hidden="1">Addn [12]Info!$B$13:$T$26</definedName>
    <definedName name="BEx1R49EW58CQXI9JK7BKROC7KN1" hidden="1">Addn [12]Info!$B$13:$T$26</definedName>
    <definedName name="BEx1RGJR2PVQ3D3SA5X6L9QPM7F4" localSheetId="7" hidden="1">Functional [13]Costs!$B$7:$C$7</definedName>
    <definedName name="BEx1RGJR2PVQ3D3SA5X6L9QPM7F4" hidden="1">Functional [13]Costs!$B$7:$C$7</definedName>
    <definedName name="BEx1RME8LVJIKMHRI4PHSH9V2CVY" localSheetId="7" hidden="1">Addn [12]Info!$B$3</definedName>
    <definedName name="BEx1RME8LVJIKMHRI4PHSH9V2CVY" hidden="1">Addn [12]Info!$B$3</definedName>
    <definedName name="BEx1ROXUWY4JF43R22YGQV8VS0G7" localSheetId="7" hidden="1">Addn [12]Info!$B$217:$T$225</definedName>
    <definedName name="BEx1ROXUWY4JF43R22YGQV8VS0G7" hidden="1">Addn [12]Info!$B$217:$T$225</definedName>
    <definedName name="BEx1S29YABN753A629BX6PXBFA96" localSheetId="7" hidden="1">Addn [12]Info!$B$102:$T$211</definedName>
    <definedName name="BEx1S29YABN753A629BX6PXBFA96" hidden="1">Addn [12]Info!$B$102:$T$211</definedName>
    <definedName name="BEx1S5Q3TCX96WTELY74HA2ASVJT" hidden="1">#REF!</definedName>
    <definedName name="BEx1SDTFFOGLBUZL27LL4A0YI943" localSheetId="7" hidden="1">Addn [12]Info!$B$39:$T$72</definedName>
    <definedName name="BEx1SDTFFOGLBUZL27LL4A0YI943" hidden="1">Addn [12]Info!$B$39:$T$72</definedName>
    <definedName name="BEx1SIWTLD5J30EPTJW7XO561SJG" hidden="1">#REF!</definedName>
    <definedName name="BEx1SMCVHCJUCMC4FVFM78N6H72U" localSheetId="7" hidden="1">SEU Func [14]Area!$A$22:$B$22</definedName>
    <definedName name="BEx1SMCVHCJUCMC4FVFM78N6H72U" hidden="1">SEU Func [14]Area!$A$22:$B$22</definedName>
    <definedName name="BEx1STULMAWD0NEAREILM64OPY00" localSheetId="7" hidden="1">Addn [12]Info!$B$79:$T$101</definedName>
    <definedName name="BEx1STULMAWD0NEAREILM64OPY00" hidden="1">Addn [12]Info!$B$79:$T$101</definedName>
    <definedName name="BEx1SUWGDLGRUWXJTM1C7TJGIJR8" localSheetId="7" hidden="1">Addn [12]Info!$B$8:$C$9</definedName>
    <definedName name="BEx1SUWGDLGRUWXJTM1C7TJGIJR8" hidden="1">Addn [12]Info!$B$8:$C$9</definedName>
    <definedName name="BEx1T3QNED4G45NO2INJRTKAD45T" localSheetId="7" hidden="1">Functional [13]Costs!$B$3</definedName>
    <definedName name="BEx1T3QNED4G45NO2INJRTKAD45T" hidden="1">Functional [13]Costs!$B$3</definedName>
    <definedName name="BEx1T8U2JOKCUEEX4YLT03SKWQ6G" localSheetId="7" hidden="1">[0]!SDGE Func [14]Area!$A$19:$A$20</definedName>
    <definedName name="BEx1T8U2JOKCUEEX4YLT03SKWQ6G" hidden="1">[0]!SDGE Func [14]Area!$A$19:$A$20</definedName>
    <definedName name="BEx1TETUI9OXKL0Z7E9VQDC08FJG" localSheetId="7" hidden="1">Addn [12]Info!$B$102:$T$211</definedName>
    <definedName name="BEx1TETUI9OXKL0Z7E9VQDC08FJG" hidden="1">Addn [12]Info!$B$102:$T$211</definedName>
    <definedName name="BEx1UIJDWIKALV3EM8BJYPLENFMV" localSheetId="7" hidden="1">Addn [12]Info!$F$11:$F$12</definedName>
    <definedName name="BEx1UIJDWIKALV3EM8BJYPLENFMV" hidden="1">Addn [12]Info!$F$11:$F$12</definedName>
    <definedName name="BEx1UWMHP3RS3MO76CVAU4P9KH2B" localSheetId="7" hidden="1">SEU Func Area by [16]Driver!$A$3:$B$3</definedName>
    <definedName name="BEx1UWMHP3RS3MO76CVAU4P9KH2B" hidden="1">SEU Func Area by [16]Driver!$A$3:$B$3</definedName>
    <definedName name="BEx1V5M8GZ4M0D63HGWVN0QG25LG" localSheetId="7" hidden="1">SEU Driver by Func [14]Area!$D$12:$E$12</definedName>
    <definedName name="BEx1V5M8GZ4M0D63HGWVN0QG25LG" hidden="1">SEU Driver by Func [14]Area!$D$12:$E$12</definedName>
    <definedName name="BEx1VKLP2EMBATC7SZ4FLJRJ8VFI" localSheetId="7" hidden="1">SCG Func [14]Area!$D$11:$E$11</definedName>
    <definedName name="BEx1VKLP2EMBATC7SZ4FLJRJ8VFI" hidden="1">SCG Func [14]Area!$D$11:$E$11</definedName>
    <definedName name="BEx1VV8NGNLAOB6X4WL8PL46CSCB" localSheetId="7" hidden="1">Functional [13]Costs!$B$8:$C$9</definedName>
    <definedName name="BEx1VV8NGNLAOB6X4WL8PL46CSCB" hidden="1">Functional [13]Costs!$B$8:$C$9</definedName>
    <definedName name="BEx1WEPZTS8G9SY4FERGMHWFIYY3" localSheetId="7" hidden="1">SCG Func [14]Area!$A$4:$B$4</definedName>
    <definedName name="BEx1WEPZTS8G9SY4FERGMHWFIYY3" hidden="1">SCG Func [14]Area!$A$4:$B$4</definedName>
    <definedName name="BEx1X9AICW4MTOYHJ5TS4E03359S" localSheetId="7" hidden="1">SEU Func [14]Area!$D$10:$E$10</definedName>
    <definedName name="BEx1X9AICW4MTOYHJ5TS4E03359S" hidden="1">SEU Func [14]Area!$D$10:$E$10</definedName>
    <definedName name="BEx1XZ7QPNQFFG75UYWAOLXQJXWJ" localSheetId="7" hidden="1">SEU Driver by Func [14]Area!$D$4:$E$4</definedName>
    <definedName name="BEx1XZ7QPNQFFG75UYWAOLXQJXWJ" hidden="1">SEU Driver by Func [14]Area!$D$4:$E$4</definedName>
    <definedName name="BEx3AEHZW9LV0JGOI3140E9RU17M" localSheetId="7" hidden="1">Addn [12]Info!$B$4:$B$5</definedName>
    <definedName name="BEx3AEHZW9LV0JGOI3140E9RU17M" hidden="1">Addn [12]Info!$B$4:$B$5</definedName>
    <definedName name="BEx3BOSY29ELEJ90MCIEMAGOLTHV" localSheetId="7" hidden="1">SEU Func Area by [16]Driver!$A$4:$B$4</definedName>
    <definedName name="BEx3BOSY29ELEJ90MCIEMAGOLTHV" hidden="1">SEU Func Area by [16]Driver!$A$4:$B$4</definedName>
    <definedName name="BEx3BY8WKSOC5XACCR5M2YP8BP70" hidden="1">#REF!</definedName>
    <definedName name="BEx3C0HPWFOJP9Q302IKBHWFV9DX" localSheetId="7" hidden="1">SEU Func [14]Area!$A$16:$B$16</definedName>
    <definedName name="BEx3C0HPWFOJP9Q302IKBHWFV9DX" hidden="1">SEU Func [14]Area!$A$16:$B$16</definedName>
    <definedName name="BEx3CT48SATJWIT8QHVS6DQ5P4LM" localSheetId="7" hidden="1">Financial &amp; Non-[15]Financial!$B$186:$P$190</definedName>
    <definedName name="BEx3CT48SATJWIT8QHVS6DQ5P4LM" hidden="1">Financial &amp; Non-[15]Financial!$B$186:$P$190</definedName>
    <definedName name="BEx3CYT1ZL8MYON1H0NO1OCITU6Y" hidden="1">#REF!</definedName>
    <definedName name="BEx3D2K1ZM1P4KC7KYJ0X36ABUFH" localSheetId="7" hidden="1">SEU Func Comm by [16]Driver!$A$1:$A$1</definedName>
    <definedName name="BEx3D2K1ZM1P4KC7KYJ0X36ABUFH" hidden="1">SEU Func Comm by [16]Driver!$A$1:$A$1</definedName>
    <definedName name="BEx3D83Q0RX8NCO14VJZ6F7PPS9D" localSheetId="7" hidden="1">SEU Func [14]Area!$A$18:$B$18</definedName>
    <definedName name="BEx3D83Q0RX8NCO14VJZ6F7PPS9D" hidden="1">SEU Func [14]Area!$A$18:$B$18</definedName>
    <definedName name="BEx3DKDXLAZ3571ELHUDJ1PNATW8" localSheetId="7" hidden="1">SEU Driver [17]Cd!$A$11:$B$11</definedName>
    <definedName name="BEx3DKDXLAZ3571ELHUDJ1PNATW8" hidden="1">SEU Driver [17]Cd!$A$11:$B$11</definedName>
    <definedName name="BEx3DY6A6OPCMFSTO9WZP1NEBG24" hidden="1">#REF!</definedName>
    <definedName name="BEx3E1GWXLZJM9TQAB3W6662B9QP" localSheetId="7" hidden="1">Addn [12]Info!$F$10:$F$13</definedName>
    <definedName name="BEx3E1GWXLZJM9TQAB3W6662B9QP" hidden="1">Addn [12]Info!$F$10:$F$13</definedName>
    <definedName name="BEx3E9PPY44KH2XGA8UMDMWC8W3I" hidden="1">#REF!</definedName>
    <definedName name="BEx3EA5SXED2RVVFEO20G847BZSN" hidden="1">#REF!</definedName>
    <definedName name="BEx3EAREXYW79BJYLUDYECDKM9AL" localSheetId="7" hidden="1">SEU Func Area by [16]Driver!$D$3:$E$3</definedName>
    <definedName name="BEx3EAREXYW79BJYLUDYECDKM9AL" hidden="1">SEU Func Area by [16]Driver!$D$3:$E$3</definedName>
    <definedName name="BEx3EXJFOP6C1X0JLHB9Q8FAQTXP" hidden="1">#REF!</definedName>
    <definedName name="BEx3FID7JXDA6WTSV4AEOCFHW8I2" localSheetId="7" hidden="1">Addn [12]Info!$B$71:$T$78</definedName>
    <definedName name="BEx3FID7JXDA6WTSV4AEOCFHW8I2" hidden="1">Addn [12]Info!$B$71:$T$78</definedName>
    <definedName name="BEx3G7OW5MPIEEHI12V7QP9OZ8AH" hidden="1">#REF!</definedName>
    <definedName name="BEx3GFXO9P9TWVWKR9NW8N5RVFU7" localSheetId="7" hidden="1">SEU Driver [17]Cd!$A$13:$B$13</definedName>
    <definedName name="BEx3GFXO9P9TWVWKR9NW8N5RVFU7" hidden="1">SEU Driver [17]Cd!$A$13:$B$13</definedName>
    <definedName name="BEx3GXM8YOHYYQ8YL2U1M52A29Z0" localSheetId="7" hidden="1">Functional [13]Costs!$B$7:$C$7</definedName>
    <definedName name="BEx3GXM8YOHYYQ8YL2U1M52A29Z0" hidden="1">Functional [13]Costs!$B$7:$C$7</definedName>
    <definedName name="BEx3HE3PCILPEW4KD2C00CJNRJZZ" localSheetId="7" hidden="1">SEU Driver [17]Cd!$A$7:$B$7</definedName>
    <definedName name="BEx3HE3PCILPEW4KD2C00CJNRJZZ" hidden="1">SEU Driver [17]Cd!$A$7:$B$7</definedName>
    <definedName name="BEx3HSXOVI1E2FREWWS86O8R19E2" localSheetId="7" hidden="1">Financial &amp; Non-[15]Financial!$B$110:$P$133</definedName>
    <definedName name="BEx3HSXOVI1E2FREWWS86O8R19E2" hidden="1">Financial &amp; Non-[15]Financial!$B$110:$P$133</definedName>
    <definedName name="BEx3IZN5224O9JUXPERTAGQ9BHZP" hidden="1">#REF!</definedName>
    <definedName name="BEx3JAA3E69G5K7ODRWCZN7HKKAB" localSheetId="7" hidden="1">Addn [12]Info!$B$11:$E$13</definedName>
    <definedName name="BEx3JAA3E69G5K7ODRWCZN7HKKAB" hidden="1">Addn [12]Info!$B$11:$E$13</definedName>
    <definedName name="BEx3K3Y9OPKSIZA0E1EEG4NT5B0T" localSheetId="7" hidden="1">Addn [12]Info!$F$10:$F$12</definedName>
    <definedName name="BEx3K3Y9OPKSIZA0E1EEG4NT5B0T" hidden="1">Addn [12]Info!$F$10:$F$12</definedName>
    <definedName name="BEx3K7UJ43OGQ20KNWYO03FVJ96T" localSheetId="7" hidden="1">Financial &amp; Non-[15]Financial!$B$11:$E$12</definedName>
    <definedName name="BEx3K7UJ43OGQ20KNWYO03FVJ96T" hidden="1">Financial &amp; Non-[15]Financial!$B$11:$E$12</definedName>
    <definedName name="BEx3KH51243KR3TT5ZRP4W4KYX6S" localSheetId="7" hidden="1">SCG Func [14]Area!$A$15:$B$15</definedName>
    <definedName name="BEx3KH51243KR3TT5ZRP4W4KYX6S" hidden="1">SCG Func [14]Area!$A$15:$B$15</definedName>
    <definedName name="BEx3LQ3AM8COFHOZW48MW1PCSMFB" localSheetId="7" hidden="1">Addn [12]Info!$B$27:$T$38</definedName>
    <definedName name="BEx3LQ3AM8COFHOZW48MW1PCSMFB" hidden="1">Addn [12]Info!$B$27:$T$38</definedName>
    <definedName name="BEx3LW39LX1DJIBZWULPI9CMSOC2" localSheetId="7" hidden="1">Addn [12]Info!$B$14:$U$153</definedName>
    <definedName name="BEx3LW39LX1DJIBZWULPI9CMSOC2" hidden="1">Addn [12]Info!$B$14:$U$153</definedName>
    <definedName name="BEx3M7H9TQG9BSH3XCM8YAT6G6WJ" localSheetId="7" hidden="1">Financial &amp; Non-[15]Financial!$B$11:$E$12</definedName>
    <definedName name="BEx3M7H9TQG9BSH3XCM8YAT6G6WJ" hidden="1">Financial &amp; Non-[15]Financial!$B$11:$E$12</definedName>
    <definedName name="BEx3M7XDIMHCSLM9Y2AT9NWLAOMY" localSheetId="7" hidden="1">Addn [12]Info!$B$13:$T$26</definedName>
    <definedName name="BEx3M7XDIMHCSLM9Y2AT9NWLAOMY" hidden="1">Addn [12]Info!$B$13:$T$26</definedName>
    <definedName name="BEx3MH2DKQSONMDJMVD4F2NKNM7G" localSheetId="7" hidden="1">Addn [12]Info!$B$102:$T$211</definedName>
    <definedName name="BEx3MH2DKQSONMDJMVD4F2NKNM7G" hidden="1">Addn [12]Info!$B$102:$T$211</definedName>
    <definedName name="BEx3MSGDXGW7OSHCKKQPMKKDR21A" localSheetId="7" hidden="1">Addn [12]Info!$B$212:$T$218</definedName>
    <definedName name="BEx3MSGDXGW7OSHCKKQPMKKDR21A" hidden="1">Addn [12]Info!$B$212:$T$218</definedName>
    <definedName name="BEx3N1G1UA6DMAIM7LIDXN7RKUUX" localSheetId="7" hidden="1">[0]!SDGE Func [14]Area!$D$6:$E$6</definedName>
    <definedName name="BEx3N1G1UA6DMAIM7LIDXN7RKUUX" hidden="1">[0]!SDGE Func [14]Area!$D$6:$E$6</definedName>
    <definedName name="BEx3N3EA4VJGB0V14C2HEGPXKP2I" localSheetId="7" hidden="1">Addn [12]Info!$B$8:$C$9</definedName>
    <definedName name="BEx3N3EA4VJGB0V14C2HEGPXKP2I" hidden="1">Addn [12]Info!$B$8:$C$9</definedName>
    <definedName name="BEx3NAFRIW5XWQA3OPN0Q24T0T42" localSheetId="7" hidden="1">Financial &amp; Non-[15]Financial!$B$14:$P$108</definedName>
    <definedName name="BEx3NAFRIW5XWQA3OPN0Q24T0T42" hidden="1">Financial &amp; Non-[15]Financial!$B$14:$P$108</definedName>
    <definedName name="BEx3NEXKLPYH9X4KCYI7ESLC2GL4" localSheetId="7" hidden="1">Financial &amp; Non-[15]Financial!$B$8:$C$9</definedName>
    <definedName name="BEx3NEXKLPYH9X4KCYI7ESLC2GL4" hidden="1">Financial &amp; Non-[15]Financial!$B$8:$C$9</definedName>
    <definedName name="BEx3NFJ7AEGQPC1L8HQ9OPJ6HJVG" localSheetId="7" hidden="1">Addn [12]Info!$B$209:$T$215</definedName>
    <definedName name="BEx3NFJ7AEGQPC1L8HQ9OPJ6HJVG" hidden="1">Addn [12]Info!$B$209:$T$215</definedName>
    <definedName name="BEx3O5R5RBVLXHLE9AEKHF7TPET5" hidden="1">#REF!</definedName>
    <definedName name="BEx3O9Y9QHE201PEADOXXL01T8B9" localSheetId="7" hidden="1">SCG Func [14]Area!$D$10:$E$10</definedName>
    <definedName name="BEx3O9Y9QHE201PEADOXXL01T8B9" hidden="1">SCG Func [14]Area!$D$10:$E$10</definedName>
    <definedName name="BEx3OJ3EWCV3784K3YFC4RASIOGF" localSheetId="7" hidden="1">Functional [13]Costs!$B$7:$C$7</definedName>
    <definedName name="BEx3OJ3EWCV3784K3YFC4RASIOGF" hidden="1">Functional [13]Costs!$B$7:$C$7</definedName>
    <definedName name="BEx3OXMM1O9DHZBX8KCTCAFXL35R" localSheetId="7" hidden="1">Addn [12]Info!$B$79:$T$101</definedName>
    <definedName name="BEx3OXMM1O9DHZBX8KCTCAFXL35R" hidden="1">Addn [12]Info!$B$79:$T$101</definedName>
    <definedName name="BEx3P4YVTSBLV0SJS5A82ANHBVG4" hidden="1">#REF!</definedName>
    <definedName name="BEx3P9GQUDWNPS9CL9O88YIYTG2B" localSheetId="7" hidden="1">[0]!SDGE Func [14]Area!$A$11:$B$11</definedName>
    <definedName name="BEx3P9GQUDWNPS9CL9O88YIYTG2B" hidden="1">[0]!SDGE Func [14]Area!$A$11:$B$11</definedName>
    <definedName name="BEx3PUG0WDX3VMOW3YC9L7FA6795" hidden="1">#REF!</definedName>
    <definedName name="BEx3Q0FSCMFGDFRA18K779PC5SOU" localSheetId="7" hidden="1">SEU Driver [17]Cd!$D$6:$E$6</definedName>
    <definedName name="BEx3Q0FSCMFGDFRA18K779PC5SOU" hidden="1">SEU Driver [17]Cd!$D$6:$E$6</definedName>
    <definedName name="BEx3RK6IMVTK41YUUGFJYXS2R12V" localSheetId="7" hidden="1">Financial &amp; Non-[15]Financial!$B$8:$C$9</definedName>
    <definedName name="BEx3RK6IMVTK41YUUGFJYXS2R12V" hidden="1">Financial &amp; Non-[15]Financial!$B$8:$C$9</definedName>
    <definedName name="BEx3SF7B3E0AIY3RJREOCHFQ6ZOY" localSheetId="7" hidden="1">Functional [13]Costs!$B$31:$T$320</definedName>
    <definedName name="BEx3SF7B3E0AIY3RJREOCHFQ6ZOY" hidden="1">Functional [13]Costs!$B$31:$T$320</definedName>
    <definedName name="BEx3SOHSXK5I2AX8UQ1367PVN94C" hidden="1">#REF!</definedName>
    <definedName name="BEx3TD2DG6QMJ5IKJIUBGBZEPEPO" localSheetId="7" hidden="1">SEU Func Comm by [16]Driver!$A$7:$B$7</definedName>
    <definedName name="BEx3TD2DG6QMJ5IKJIUBGBZEPEPO" hidden="1">SEU Func Comm by [16]Driver!$A$7:$B$7</definedName>
    <definedName name="BEx3TLGJC8Q5WEWUNPCRP8YQCT4M" localSheetId="7" hidden="1">SEU Func Area by [16]Driver!$D$5:$E$5</definedName>
    <definedName name="BEx3TLGJC8Q5WEWUNPCRP8YQCT4M" hidden="1">SEU Func Area by [16]Driver!$D$5:$E$5</definedName>
    <definedName name="BEx3TM242XQQHIQCIHLY63VDLGQ0" localSheetId="7" hidden="1">SEU Func [14]Area!$A$20:$B$20</definedName>
    <definedName name="BEx3TM242XQQHIQCIHLY63VDLGQ0" hidden="1">SEU Func [14]Area!$A$20:$B$20</definedName>
    <definedName name="BEx3TPT1WV6YQ4RGA0ZEFJ7WEOQQ" localSheetId="7" hidden="1">Addn [12]Info!$F$11:$F$12</definedName>
    <definedName name="BEx3TPT1WV6YQ4RGA0ZEFJ7WEOQQ" hidden="1">Addn [12]Info!$F$11:$F$12</definedName>
    <definedName name="BEx3UJ0Y0EKCX55B0WAD89K1I9A2" localSheetId="7" hidden="1">SEU Driver [17]Cd!$A$4:$B$4</definedName>
    <definedName name="BEx3UJ0Y0EKCX55B0WAD89K1I9A2" hidden="1">SEU Driver [17]Cd!$A$4:$B$4</definedName>
    <definedName name="BEx5793NUDQFE11HUM4WTJY9IFKN" localSheetId="7" hidden="1">Addn [12]Info!$B$13:$T$26</definedName>
    <definedName name="BEx5793NUDQFE11HUM4WTJY9IFKN" hidden="1">Addn [12]Info!$B$13:$T$26</definedName>
    <definedName name="BEx58N01LLZ8ZKB5V5P7UG5JZLSX" localSheetId="7" hidden="1">Addn [12]Info!$B$27:$T$38</definedName>
    <definedName name="BEx58N01LLZ8ZKB5V5P7UG5JZLSX" hidden="1">Addn [12]Info!$B$27:$T$38</definedName>
    <definedName name="BEx59250F3FSWLBU1PX6J51NGMF2" localSheetId="7" hidden="1">Addn [12]Info!$B$3</definedName>
    <definedName name="BEx59250F3FSWLBU1PX6J51NGMF2" hidden="1">Addn [12]Info!$B$3</definedName>
    <definedName name="BEx5931D0OK7253V4DKCZOJQ7CF6" localSheetId="7" hidden="1">Financial &amp; Non-[15]Financial!$G$11:$G$12</definedName>
    <definedName name="BEx5931D0OK7253V4DKCZOJQ7CF6" hidden="1">Financial &amp; Non-[15]Financial!$G$11:$G$12</definedName>
    <definedName name="BEx59BA1716EYX5N0PFQ93LXY7R1" localSheetId="7" hidden="1">Addn [12]Info!$B$27:$T$38</definedName>
    <definedName name="BEx59BA1716EYX5N0PFQ93LXY7R1" hidden="1">Addn [12]Info!$B$27:$T$38</definedName>
    <definedName name="BEx59DOBKH8VQ98XK7SNHA8B047T" localSheetId="7" hidden="1">Addn [12]Info!$G$11:$G$12</definedName>
    <definedName name="BEx59DOBKH8VQ98XK7SNHA8B047T" hidden="1">Addn [12]Info!$G$11:$G$12</definedName>
    <definedName name="BEx59EQ7A4HVKPNS0I2HIPB8NOKJ" localSheetId="7" hidden="1">[0]!SDGE Func [14]Area!$D$4:$E$4</definedName>
    <definedName name="BEx59EQ7A4HVKPNS0I2HIPB8NOKJ" hidden="1">[0]!SDGE Func [14]Area!$D$4:$E$4</definedName>
    <definedName name="BEx59JYWXN9L4GE0O40TJIRHE8P3" localSheetId="7" hidden="1">SEU Func [14]Area!$D$14:$E$14</definedName>
    <definedName name="BEx59JYWXN9L4GE0O40TJIRHE8P3" hidden="1">SEU Func [14]Area!$D$14:$E$14</definedName>
    <definedName name="BEx59Y216NXUJ0GAPO3YO3VAVU7Y" localSheetId="7" hidden="1">Financial &amp; Non-[15]Financial!$B$8:$C$9</definedName>
    <definedName name="BEx59Y216NXUJ0GAPO3YO3VAVU7Y" hidden="1">Financial &amp; Non-[15]Financial!$B$8:$C$9</definedName>
    <definedName name="BEx5B9K3B02PJMMXXC4SKP6NO2CI" localSheetId="7" hidden="1">Addn [12]Info!$B$7:$C$7</definedName>
    <definedName name="BEx5B9K3B02PJMMXXC4SKP6NO2CI" hidden="1">Addn [12]Info!$B$7:$C$7</definedName>
    <definedName name="BEx5BDAX4V28AHZW9HVCC9TEMJW6" hidden="1">#REF!</definedName>
    <definedName name="BEx5BIUKY4Q3KD7JK9A78SJHIT4S" hidden="1">#REF!</definedName>
    <definedName name="BEx5BSVY0ZJU5LWHW14G30FZ7WNT" localSheetId="7" hidden="1">Addn [12]Info!$B$209:$T$215</definedName>
    <definedName name="BEx5BSVY0ZJU5LWHW14G30FZ7WNT" hidden="1">Addn [12]Info!$B$209:$T$215</definedName>
    <definedName name="BEx5C9THJ886U0S3S65HH25DA6L5" localSheetId="7" hidden="1">Addn [12]Info!$B$14:$T$27</definedName>
    <definedName name="BEx5C9THJ886U0S3S65HH25DA6L5" hidden="1">Addn [12]Info!$B$14:$T$27</definedName>
    <definedName name="BEx5CU1WA73BOAX4HZBTE4D3COW6" localSheetId="7" hidden="1">Addn [12]Info!$B$217:$T$225</definedName>
    <definedName name="BEx5CU1WA73BOAX4HZBTE4D3COW6" hidden="1">Addn [12]Info!$B$217:$T$225</definedName>
    <definedName name="BEx5D9C4Z9LRXWV58SC94GBRMFS4" localSheetId="7" hidden="1">SEU Func [14]Area!$A$28:$B$28</definedName>
    <definedName name="BEx5D9C4Z9LRXWV58SC94GBRMFS4" hidden="1">SEU Func [14]Area!$A$28:$B$28</definedName>
    <definedName name="BEx5DQV9BM9CHGYMW87AFZOP9S9B" localSheetId="7" hidden="1">Addn [12]Info!$B$99:$AF$105</definedName>
    <definedName name="BEx5DQV9BM9CHGYMW87AFZOP9S9B" hidden="1">Addn [12]Info!$B$99:$AF$105</definedName>
    <definedName name="BEx5DXGLRIFRGETUGZDVNCCYOHKD" localSheetId="7" hidden="1">Financial &amp; Non-[15]Financial!$B$110:$Q$133</definedName>
    <definedName name="BEx5DXGLRIFRGETUGZDVNCCYOHKD" hidden="1">Financial &amp; Non-[15]Financial!$B$110:$Q$133</definedName>
    <definedName name="BEx5DXWQFTJFHRMSE4FWPHTKLTIE" localSheetId="7" hidden="1">SEU Func [14]Area!$D$21:$E$21</definedName>
    <definedName name="BEx5DXWQFTJFHRMSE4FWPHTKLTIE" hidden="1">SEU Func [14]Area!$D$21:$E$21</definedName>
    <definedName name="BEx5E7COVKY842P1212KOBRHK4DE" localSheetId="7" hidden="1">SEU Func [14]Area!$A$4:$B$4</definedName>
    <definedName name="BEx5E7COVKY842P1212KOBRHK4DE" hidden="1">SEU Func [14]Area!$A$4:$B$4</definedName>
    <definedName name="BEx5EB8XUYYLCXPJ8V9C1FHYJ0T8" localSheetId="7" hidden="1">[0]!SDGE Func [14]Area!$A$4:$B$4</definedName>
    <definedName name="BEx5EB8XUYYLCXPJ8V9C1FHYJ0T8" hidden="1">[0]!SDGE Func [14]Area!$A$4:$B$4</definedName>
    <definedName name="BEx5EDY0WYS351CC34O3AXLT11TX" localSheetId="7" hidden="1">SEU Func Area by [16]Driver!$D$8:$E$8</definedName>
    <definedName name="BEx5EDY0WYS351CC34O3AXLT11TX" hidden="1">SEU Func Area by [16]Driver!$D$8:$E$8</definedName>
    <definedName name="BEx5EN8J7513PCBQXOTXOOM8Y8MZ" localSheetId="7" hidden="1">Addn [12]Info!$B$3</definedName>
    <definedName name="BEx5EN8J7513PCBQXOTXOOM8Y8MZ" hidden="1">Addn [12]Info!$B$3</definedName>
    <definedName name="BEx5EXQ67TILJNNHBN4C5BJGDT2H" hidden="1">#REF!</definedName>
    <definedName name="BEx5F7GQQLV72KNSTYT1DT4534TY" localSheetId="7" hidden="1">SEU Func [14]Area!$D$23:$E$23</definedName>
    <definedName name="BEx5F7GQQLV72KNSTYT1DT4534TY" hidden="1">SEU Func [14]Area!$D$23:$E$23</definedName>
    <definedName name="BEx5F9PR9BI8ZTQCHZVT9MSMKIGL" localSheetId="7" hidden="1">SEU Driver [17]Cd!$A$1:$A$1</definedName>
    <definedName name="BEx5F9PR9BI8ZTQCHZVT9MSMKIGL" hidden="1">SEU Driver [17]Cd!$A$1:$A$1</definedName>
    <definedName name="BEx5F9V2SND4PHG740J2N3F13YXZ" localSheetId="7" hidden="1">Addn [12]Info!$B$38:$T$71</definedName>
    <definedName name="BEx5F9V2SND4PHG740J2N3F13YXZ" hidden="1">Addn [12]Info!$B$38:$T$71</definedName>
    <definedName name="BEx5FLJVHRG42QI195ANYO5RJEOE" localSheetId="7" hidden="1">Addn [12]Info!$B$38:$T$71</definedName>
    <definedName name="BEx5FLJVHRG42QI195ANYO5RJEOE" hidden="1">Addn [12]Info!$B$38:$T$71</definedName>
    <definedName name="BEx5G26LL7JG28WLELU77NB94D24" localSheetId="7" hidden="1">SCG Func [14]Area!$A$1:$A$1</definedName>
    <definedName name="BEx5G26LL7JG28WLELU77NB94D24" hidden="1">SCG Func [14]Area!$A$1:$A$1</definedName>
    <definedName name="BEx5G3U1F5AV1D9DLRNKT33F8PWY" hidden="1">#REF!</definedName>
    <definedName name="BEx5G98A5G4DVMI1IHKJZL8ND4SW" localSheetId="7" hidden="1">SEU Func Area by [16]Driver!$D$11:$E$11</definedName>
    <definedName name="BEx5G98A5G4DVMI1IHKJZL8ND4SW" hidden="1">SEU Func Area by [16]Driver!$D$11:$E$11</definedName>
    <definedName name="BEx5GI7TBQH1IAHOJZEVZ991ZJ52" localSheetId="7" hidden="1">Financial &amp; Non-[15]Financial!$B$110:$P$133</definedName>
    <definedName name="BEx5GI7TBQH1IAHOJZEVZ991ZJ52" hidden="1">Financial &amp; Non-[15]Financial!$B$110:$P$133</definedName>
    <definedName name="BEx5H0NECIJJL39PTFDGTA8QX80R" localSheetId="7" hidden="1">SEU Func [14]Area!$A$14:$B$14</definedName>
    <definedName name="BEx5H0NECIJJL39PTFDGTA8QX80R" hidden="1">SEU Func [14]Area!$A$14:$B$14</definedName>
    <definedName name="BEx5H3CIHK23F0WPY14ZVTSVWBAZ" localSheetId="7" hidden="1">Addn [12]Info!$B$71:$T$78</definedName>
    <definedName name="BEx5H3CIHK23F0WPY14ZVTSVWBAZ" hidden="1">Addn [12]Info!$B$71:$T$78</definedName>
    <definedName name="BEx5H5W59HFH8HXCBHJBY5UPH7F4" localSheetId="7" hidden="1">SEU Func [14]Area!$A$23:$B$23</definedName>
    <definedName name="BEx5H5W59HFH8HXCBHJBY5UPH7F4" hidden="1">SEU Func [14]Area!$A$23:$B$23</definedName>
    <definedName name="BEx5HV2GH2NKG2ZMBKOBBJNFI428" localSheetId="7" hidden="1">Functional [13]Costs!$B$7:$C$7</definedName>
    <definedName name="BEx5HV2GH2NKG2ZMBKOBBJNFI428" hidden="1">Functional [13]Costs!$B$7:$C$7</definedName>
    <definedName name="BEx5HYINOA160CH9GI3QOUK508N2" localSheetId="7" hidden="1">[0]!SDGE Func [14]Area!$A$7:$B$7</definedName>
    <definedName name="BEx5HYINOA160CH9GI3QOUK508N2" hidden="1">[0]!SDGE Func [14]Area!$A$7:$B$7</definedName>
    <definedName name="BEx5JAX4AOZH9O950U7GVQJFTIZ6" localSheetId="7" hidden="1">SEU Func [14]Area!$D$28:$E$28</definedName>
    <definedName name="BEx5JAX4AOZH9O950U7GVQJFTIZ6" hidden="1">SEU Func [14]Area!$D$28:$E$28</definedName>
    <definedName name="BEx5JUEFFFWCNP5ECB9KK9FN8XU6" localSheetId="7" hidden="1">Financial &amp; Non-[15]Financial!$B$178:$P$226</definedName>
    <definedName name="BEx5JUEFFFWCNP5ECB9KK9FN8XU6" hidden="1">Financial &amp; Non-[15]Financial!$B$178:$P$226</definedName>
    <definedName name="BEx5JXUFOJ8QL1O4OV01U73K97XN" localSheetId="7" hidden="1">Functional [13]Costs!$B$7:$C$7</definedName>
    <definedName name="BEx5JXUFOJ8QL1O4OV01U73K97XN" hidden="1">Functional [13]Costs!$B$7:$C$7</definedName>
    <definedName name="BEx5K9DRXLRKAIGVBD5ZA5VX98K8" localSheetId="7" hidden="1">SEU Func [14]Area!$D$19:$E$19</definedName>
    <definedName name="BEx5K9DRXLRKAIGVBD5ZA5VX98K8" hidden="1">SEU Func [14]Area!$D$19:$E$19</definedName>
    <definedName name="BEx5KBS25AF4Y2ZDIIANYJ4A7O9D" localSheetId="7" hidden="1">Addn [12]Info!$B$39:$T$72</definedName>
    <definedName name="BEx5KBS25AF4Y2ZDIIANYJ4A7O9D" hidden="1">Addn [12]Info!$B$39:$T$72</definedName>
    <definedName name="BEx5KBS2YIR4PFJ5IOP3TFWY2PPX" localSheetId="7" hidden="1">Functional [13]Costs!$F$10:$F$11</definedName>
    <definedName name="BEx5KBS2YIR4PFJ5IOP3TFWY2PPX" hidden="1">Functional [13]Costs!$F$10:$F$11</definedName>
    <definedName name="BEx5KCOEOJ2CEGE7RRL3BY5L9FNN" localSheetId="7" hidden="1">Financial &amp; Non-[15]Financial!$B$14:$P$108</definedName>
    <definedName name="BEx5KCOEOJ2CEGE7RRL3BY5L9FNN" hidden="1">Financial &amp; Non-[15]Financial!$B$14:$P$108</definedName>
    <definedName name="BEx5KDKSPYR1TLV0X9KORPRO1TQF" localSheetId="7" hidden="1">SEU Driver by Func [18]Comm!$A$15:$B$15</definedName>
    <definedName name="BEx5KDKSPYR1TLV0X9KORPRO1TQF" hidden="1">SEU Driver by Func [18]Comm!$A$15:$B$15</definedName>
    <definedName name="BEx5KV9DMMK99WN0JMGJ25NAV4UE" localSheetId="7" hidden="1">SEU Driver [17]Cd!$A$10:$B$10</definedName>
    <definedName name="BEx5KV9DMMK99WN0JMGJ25NAV4UE" hidden="1">SEU Driver [17]Cd!$A$10:$B$10</definedName>
    <definedName name="BEx5L2LUQAKQCZVHOCD9ZBZYYS4B" hidden="1">#REF!</definedName>
    <definedName name="BEx5LC73IA7G6DRD2JU2BP27482T" localSheetId="7" hidden="1">SEU Func [14]Area!$A$12:$B$12</definedName>
    <definedName name="BEx5LC73IA7G6DRD2JU2BP27482T" hidden="1">SEU Func [14]Area!$A$12:$B$12</definedName>
    <definedName name="BEx5LG37VMLUGZYZ8Z96WYEWHYEH" localSheetId="7" hidden="1">Addn [12]Info!$B$39:$T$72</definedName>
    <definedName name="BEx5LG37VMLUGZYZ8Z96WYEWHYEH" hidden="1">Addn [12]Info!$B$39:$T$72</definedName>
    <definedName name="BEx5LYTLLDSL43P8M6Q9VD7IRKT4" localSheetId="7" hidden="1">Addn [12]Info!$B$8:$C$9</definedName>
    <definedName name="BEx5LYTLLDSL43P8M6Q9VD7IRKT4" hidden="1">Addn [12]Info!$B$8:$C$9</definedName>
    <definedName name="BEx5LZPZQ0Q3M0HD4JMAQUTI58KJ" localSheetId="7" hidden="1">Functional [13]Costs!$B$4:$B$5</definedName>
    <definedName name="BEx5LZPZQ0Q3M0HD4JMAQUTI58KJ" hidden="1">Functional [13]Costs!$B$4:$B$5</definedName>
    <definedName name="BEx5MA26EHX7VNGSNNAZ0KZMX02D" localSheetId="7" hidden="1">SEU Func [14]Area!$D$22:$E$22</definedName>
    <definedName name="BEx5MA26EHX7VNGSNNAZ0KZMX02D" hidden="1">SEU Func [14]Area!$D$22:$E$22</definedName>
    <definedName name="BEx5MD7IFYQJG8DF8PBO3RALXN2V" localSheetId="7" hidden="1">Addn [12]Info!$B$78:$T$100</definedName>
    <definedName name="BEx5MD7IFYQJG8DF8PBO3RALXN2V" hidden="1">Addn [12]Info!$B$78:$T$100</definedName>
    <definedName name="BEx5MNUHM5YPFC1YNX13K7M2LD9F" localSheetId="7" hidden="1">SEU Driver [17]Cd!$A$4:$B$4</definedName>
    <definedName name="BEx5MNUHM5YPFC1YNX13K7M2LD9F" hidden="1">SEU Driver [17]Cd!$A$4:$B$4</definedName>
    <definedName name="BEx5MW8LCJWSC3TFMS4W8AI5J8VG" localSheetId="7" hidden="1">SEU Func Comm by [16]Driver!$D$12:$E$12</definedName>
    <definedName name="BEx5MW8LCJWSC3TFMS4W8AI5J8VG" hidden="1">SEU Func Comm by [16]Driver!$D$12:$E$12</definedName>
    <definedName name="BEx5NK2ADYL3ELV1XHFPFOV8W42D" localSheetId="7" hidden="1">[0]!SDGE Func [14]Area!$D$13:$E$13</definedName>
    <definedName name="BEx5NK2ADYL3ELV1XHFPFOV8W42D" hidden="1">[0]!SDGE Func [14]Area!$D$13:$E$13</definedName>
    <definedName name="BEx5OAL3NTNMHU9ERQOWTX8NTMX9" hidden="1">#REF!</definedName>
    <definedName name="BEx5OF2X01GCRGDKH63EW0B09RRJ" localSheetId="7" hidden="1">Financial &amp; Non-[15]Financial!$B$229:$P$233</definedName>
    <definedName name="BEx5OF2X01GCRGDKH63EW0B09RRJ" hidden="1">Financial &amp; Non-[15]Financial!$B$229:$P$233</definedName>
    <definedName name="BEx5PS8FN2D4DOX6U1J943CZH0LU" localSheetId="7" hidden="1">Functional [13]Costs!$B$4:$B$5</definedName>
    <definedName name="BEx5PS8FN2D4DOX6U1J943CZH0LU" hidden="1">Functional [13]Costs!$B$4:$B$5</definedName>
    <definedName name="BEx5QQEG5M04N5YQ20UR10EWJ6M3" localSheetId="7" hidden="1">Addn [12]Info!$B$13:$T$26</definedName>
    <definedName name="BEx5QQEG5M04N5YQ20UR10EWJ6M3" hidden="1">Addn [12]Info!$B$13:$T$26</definedName>
    <definedName name="BEx73WIB65EZVKX73XD21IFUO36J" localSheetId="7" hidden="1">Financial &amp; Non-[15]Financial!$B$8:$C$9</definedName>
    <definedName name="BEx73WIB65EZVKX73XD21IFUO36J" hidden="1">Financial &amp; Non-[15]Financial!$B$8:$C$9</definedName>
    <definedName name="BEx746P6H9UJ8T9MTNG7C73YSGFU" localSheetId="7" hidden="1">Addn [12]Info!$G$10:$G$13</definedName>
    <definedName name="BEx746P6H9UJ8T9MTNG7C73YSGFU" hidden="1">Addn [12]Info!$G$10:$G$13</definedName>
    <definedName name="BEx74GAFRM21NBATRNLD7FWS1OXY" localSheetId="7" hidden="1">Functional [13]Costs!$B$11:$E$13</definedName>
    <definedName name="BEx74GAFRM21NBATRNLD7FWS1OXY" hidden="1">Functional [13]Costs!$B$11:$E$13</definedName>
    <definedName name="BEx74VVIHGE8RWIOQN9SZZ487OOC" localSheetId="7" hidden="1">Functional [13]Costs!$B$31:$T$320</definedName>
    <definedName name="BEx74VVIHGE8RWIOQN9SZZ487OOC" hidden="1">Functional [13]Costs!$B$31:$T$320</definedName>
    <definedName name="BEx74XDH3TPR8GXY3PNUOMP3VX2A" localSheetId="7" hidden="1">Addn [12]Info!$B$39:$T$72</definedName>
    <definedName name="BEx74XDH3TPR8GXY3PNUOMP3VX2A" hidden="1">Addn [12]Info!$B$39:$T$72</definedName>
    <definedName name="BEx7520NAQMR076UI9WUPELXOTH2" localSheetId="7" hidden="1">SCG Func [14]Area!$A$4:$B$4</definedName>
    <definedName name="BEx7520NAQMR076UI9WUPELXOTH2" hidden="1">SCG Func [14]Area!$A$4:$B$4</definedName>
    <definedName name="BEx75V36DE3VP1AMI1RXXUV87029" localSheetId="7" hidden="1">Addn [12]Info!$B$39:$T$72</definedName>
    <definedName name="BEx75V36DE3VP1AMI1RXXUV87029" hidden="1">Addn [12]Info!$B$39:$T$72</definedName>
    <definedName name="BEx75V8OC9Q4YQQOLAJT6UDQDZ2N" hidden="1">#REF!</definedName>
    <definedName name="BEx75X6R04A1CL2MWVAAB055B3P9" localSheetId="7" hidden="1">Functional [13]Costs!$B$14:$AC$317</definedName>
    <definedName name="BEx75X6R04A1CL2MWVAAB055B3P9" hidden="1">Functional [13]Costs!$B$14:$AC$317</definedName>
    <definedName name="BEx75XXSXBCP9KU62O05Y9Z5ACWM" hidden="1">#REF!</definedName>
    <definedName name="BEx761DRPA25R4PZH61K2NGXMK2U" localSheetId="7" hidden="1">SEU Func Comm by [16]Driver!$D$11:$E$11</definedName>
    <definedName name="BEx761DRPA25R4PZH61K2NGXMK2U" hidden="1">SEU Func Comm by [16]Driver!$D$11:$E$11</definedName>
    <definedName name="BEx768Q7WXW37TL98VE3X80MYAOT" localSheetId="7" hidden="1">[0]!SDGE Func [14]Area!$A$6:$B$6</definedName>
    <definedName name="BEx768Q7WXW37TL98VE3X80MYAOT" hidden="1">[0]!SDGE Func [14]Area!$A$6:$B$6</definedName>
    <definedName name="BEx769MLSTUCGG15G1X2OEJ4ZQH7" localSheetId="7" hidden="1">SEU Func [14]Area!$D$13:$E$13</definedName>
    <definedName name="BEx769MLSTUCGG15G1X2OEJ4ZQH7" hidden="1">SEU Func [14]Area!$D$13:$E$13</definedName>
    <definedName name="BEx76BKMRV8NL1SQ6S37CNF7ETPJ" localSheetId="7" hidden="1">Addn [12]Info!$B$39:$T$72</definedName>
    <definedName name="BEx76BKMRV8NL1SQ6S37CNF7ETPJ" hidden="1">Addn [12]Info!$B$39:$T$72</definedName>
    <definedName name="BEx76EQ049XAKGG9W866LOKTIJKO" hidden="1">#REF!</definedName>
    <definedName name="BEx76LGP7TRCIGQR1FZ1B4G223M5" hidden="1">#REF!</definedName>
    <definedName name="BEx76RR9E3UKJ375VSBT7ZQNMEB4" localSheetId="7" hidden="1">Financial &amp; Non-[15]Financial!$B$135:$P$183</definedName>
    <definedName name="BEx76RR9E3UKJ375VSBT7ZQNMEB4" hidden="1">Financial &amp; Non-[15]Financial!$B$135:$P$183</definedName>
    <definedName name="BEx771Y54SZNEMLLKKVM69Q2UXPW" localSheetId="7" hidden="1">Addn [12]Info!$B$27:$T$38</definedName>
    <definedName name="BEx771Y54SZNEMLLKKVM69Q2UXPW" hidden="1">Addn [12]Info!$B$27:$T$38</definedName>
    <definedName name="BEx77SRQQMO7ZX0ZJB9V7V67BBY8" hidden="1">#REF!</definedName>
    <definedName name="BEx787LVO91DZ12YLLQPAV8OMYJ8" localSheetId="7" hidden="1">Financial &amp; Non-[15]Financial!$G$11:$G$12</definedName>
    <definedName name="BEx787LVO91DZ12YLLQPAV8OMYJ8" hidden="1">Financial &amp; Non-[15]Financial!$G$11:$G$12</definedName>
    <definedName name="BEx78ESP6PYY9PRKG7N8I1062CBG" localSheetId="7" hidden="1">Financial &amp; Non-[15]Financial!$B$7:$C$9</definedName>
    <definedName name="BEx78ESP6PYY9PRKG7N8I1062CBG" hidden="1">Financial &amp; Non-[15]Financial!$B$7:$C$9</definedName>
    <definedName name="BEx78JAKA3FRA112WDVJR5P2M06F" localSheetId="7" hidden="1">SEU Func Comm by [16]Driver!$A$11:$B$11</definedName>
    <definedName name="BEx78JAKA3FRA112WDVJR5P2M06F" hidden="1">SEU Func Comm by [16]Driver!$A$11:$B$11</definedName>
    <definedName name="BEx79BGQJWM5HK7GBU4QCZQIGMJA" localSheetId="7" hidden="1">Addn [12]Info!$B$73:$T$80</definedName>
    <definedName name="BEx79BGQJWM5HK7GBU4QCZQIGMJA" hidden="1">Addn [12]Info!$B$73:$T$80</definedName>
    <definedName name="BEx79NLSWDY80RZ83IBSPPWC1LRP" localSheetId="7" hidden="1">Addn [12]Info!$B$8:$C$9</definedName>
    <definedName name="BEx79NLSWDY80RZ83IBSPPWC1LRP" hidden="1">Addn [12]Info!$B$8:$C$9</definedName>
    <definedName name="BEx7AG85P2UCLBZH785AVALZ8NO2" localSheetId="7" hidden="1">Addn [12]Info!$B$71:$T$78</definedName>
    <definedName name="BEx7AG85P2UCLBZH785AVALZ8NO2" hidden="1">Addn [12]Info!$B$71:$T$78</definedName>
    <definedName name="BEx7BUKMRJIJ2T3VLPHVCGFYB91N" localSheetId="7" hidden="1">Addn [12]Info!$B$13:$T$26</definedName>
    <definedName name="BEx7BUKMRJIJ2T3VLPHVCGFYB91N" hidden="1">Addn [12]Info!$B$13:$T$26</definedName>
    <definedName name="BEx7CD5LQHPU9ZD6Q6VGX42EG18N" hidden="1">#REF!</definedName>
    <definedName name="BEx7CSQONL7R3J1DFL1RBZ2UB4CJ" localSheetId="7" hidden="1">Addn [12]Info!$B$3</definedName>
    <definedName name="BEx7CSQONL7R3J1DFL1RBZ2UB4CJ" hidden="1">Addn [12]Info!$B$3</definedName>
    <definedName name="BEx7D9DFIZJHQGFY7GA9YYUA9ND5" localSheetId="7" hidden="1">Financial &amp; Non-[15]Financial!$B$8:$C$9</definedName>
    <definedName name="BEx7D9DFIZJHQGFY7GA9YYUA9ND5" hidden="1">Financial &amp; Non-[15]Financial!$B$8:$C$9</definedName>
    <definedName name="BEx7DB642H67MNJ2PZ1ACGYUMYX0" hidden="1">#REF!</definedName>
    <definedName name="BEx7DWG6RQW0D28OD9I5XKJYFDLX" localSheetId="7" hidden="1">SEU Func [14]Area!$A$19:$B$19</definedName>
    <definedName name="BEx7DWG6RQW0D28OD9I5XKJYFDLX" hidden="1">SEU Func [14]Area!$A$19:$B$19</definedName>
    <definedName name="BEx7E3SN5T57Z84MWEWGPL56BVYQ" localSheetId="7" hidden="1">Functional [13]Costs!$B$14:$U$317</definedName>
    <definedName name="BEx7E3SN5T57Z84MWEWGPL56BVYQ" hidden="1">Functional [13]Costs!$B$14:$U$317</definedName>
    <definedName name="BEx7E8QL4MLEWB3YUM4BI27WYSG4" localSheetId="7" hidden="1">Addn [12]Info!$B$13:$T$26</definedName>
    <definedName name="BEx7E8QL4MLEWB3YUM4BI27WYSG4" hidden="1">Addn [12]Info!$B$13:$T$26</definedName>
    <definedName name="BEx7F1YHNQP67YWOA22R2460OG8Q" hidden="1">#REF!</definedName>
    <definedName name="BEx7FGHPIVIRMUKXHH1IIO8C39WM" localSheetId="7" hidden="1">SCG Func [14]Area!$A$14:$B$14</definedName>
    <definedName name="BEx7FGHPIVIRMUKXHH1IIO8C39WM" hidden="1">SCG Func [14]Area!$A$14:$B$14</definedName>
    <definedName name="BEx7FK3D2PKAX7A5OS0M3EPATLK3" localSheetId="7" hidden="1">Addn [12]Info!$B$4:$B$5</definedName>
    <definedName name="BEx7FK3D2PKAX7A5OS0M3EPATLK3" hidden="1">Addn [12]Info!$B$4:$B$5</definedName>
    <definedName name="BEx7FX4LXTGXH0S5WO63H5V8973A" localSheetId="7" hidden="1">Addn [12]Info!$B$212:$T$215</definedName>
    <definedName name="BEx7FX4LXTGXH0S5WO63H5V8973A" hidden="1">Addn [12]Info!$B$212:$T$215</definedName>
    <definedName name="BEx7G09THIAHGVV4C6W739GLIL6F" localSheetId="7" hidden="1">SEU Driver [17]Cd!$D$13:$E$13</definedName>
    <definedName name="BEx7G09THIAHGVV4C6W739GLIL6F" hidden="1">SEU Driver [17]Cd!$D$13:$E$13</definedName>
    <definedName name="BEx7G1X3E168X1WSXE3IYQD39CSH" localSheetId="7" hidden="1">Functional [13]Costs!$B$8:$C$9</definedName>
    <definedName name="BEx7G1X3E168X1WSXE3IYQD39CSH" hidden="1">Functional [13]Costs!$B$8:$C$9</definedName>
    <definedName name="BEx7G5D8R3DAHH327NHVIRW1M1A6" localSheetId="7" hidden="1">SEU Driver by Func [18]Comm!$A$3:$B$3</definedName>
    <definedName name="BEx7G5D8R3DAHH327NHVIRW1M1A6" hidden="1">SEU Driver by Func [18]Comm!$A$3:$B$3</definedName>
    <definedName name="BEx7GC43Z3IT632VJ04YICAVP2PC" localSheetId="7" hidden="1">Functional [13]Costs!$G$11:$G$12</definedName>
    <definedName name="BEx7GC43Z3IT632VJ04YICAVP2PC" hidden="1">Functional [13]Costs!$G$11:$G$12</definedName>
    <definedName name="BEx7GD5SMD4HYABHIF7TA7NL06BF" localSheetId="7" hidden="1">Addn [12]Info!$B$11:$E$13</definedName>
    <definedName name="BEx7GD5SMD4HYABHIF7TA7NL06BF" hidden="1">Addn [12]Info!$B$11:$E$13</definedName>
    <definedName name="BEx7GNNEKMZ2TVCGR1CBK6H4CY70" localSheetId="7" hidden="1">SEU Driver by Func [18]Comm!$A$10:$B$10</definedName>
    <definedName name="BEx7GNNEKMZ2TVCGR1CBK6H4CY70" hidden="1">SEU Driver by Func [18]Comm!$A$10:$B$10</definedName>
    <definedName name="BEx7GWSFCD13I3QC1N2NFFKY062P" localSheetId="7" hidden="1">Functional [13]Costs!$B$11:$D$11</definedName>
    <definedName name="BEx7GWSFCD13I3QC1N2NFFKY062P" hidden="1">Functional [13]Costs!$B$11:$D$11</definedName>
    <definedName name="BEx7H5XL7MLM8ZG6E12EKRMNYRXA" localSheetId="7" hidden="1">Addn [12]Info!$B$4:$B$5</definedName>
    <definedName name="BEx7H5XL7MLM8ZG6E12EKRMNYRXA" hidden="1">Addn [12]Info!$B$4:$B$5</definedName>
    <definedName name="BEx7H86FAD3PJYLGZL1U0HWZBU77" localSheetId="7" hidden="1">SEU Driver [17]Cd!$A$3:$B$3</definedName>
    <definedName name="BEx7H86FAD3PJYLGZL1U0HWZBU77" hidden="1">SEU Driver [17]Cd!$A$3:$B$3</definedName>
    <definedName name="BEx7HNGQN8KJWL6B1O2RWR1I8XCR" localSheetId="7" hidden="1">Functional [13]Costs!$B$14</definedName>
    <definedName name="BEx7HNGQN8KJWL6B1O2RWR1I8XCR" hidden="1">Functional [13]Costs!$B$14</definedName>
    <definedName name="BEx7I7ZOS5D5E9WZ6L4BOE2F3DY2" localSheetId="7" hidden="1">SEU Func [14]Area!$D$11:$E$11</definedName>
    <definedName name="BEx7I7ZOS5D5E9WZ6L4BOE2F3DY2" hidden="1">SEU Func [14]Area!$D$11:$E$11</definedName>
    <definedName name="BEx7IA8PT7MFJWXGVCJFRY106ATL" localSheetId="7" hidden="1">SEU Func [14]Area!$A$24:$B$24</definedName>
    <definedName name="BEx7IA8PT7MFJWXGVCJFRY106ATL" hidden="1">SEU Func [14]Area!$A$24:$B$24</definedName>
    <definedName name="BEx7IQKN2RWFXIJJQC1M3HN91456" localSheetId="7" hidden="1">SEU Driver by Func [18]Comm!$A$19:$A$20</definedName>
    <definedName name="BEx7IQKN2RWFXIJJQC1M3HN91456" hidden="1">SEU Driver by Func [18]Comm!$A$19:$A$20</definedName>
    <definedName name="BEx7IYTADRCEGWHWTPP3TX68M7RE" localSheetId="7" hidden="1">Addn [12]Info!$B$8:$C$9</definedName>
    <definedName name="BEx7IYTADRCEGWHWTPP3TX68M7RE" hidden="1">Addn [12]Info!$B$8:$C$9</definedName>
    <definedName name="BEx7IYTI2BVB47X6UKCDS3S6S8M2" localSheetId="7" hidden="1">Financial &amp; Non-[15]Financial!$F$11:$F$12</definedName>
    <definedName name="BEx7IYTI2BVB47X6UKCDS3S6S8M2" hidden="1">Financial &amp; Non-[15]Financial!$F$11:$F$12</definedName>
    <definedName name="BEx7JA7HO64PE6BSEFDQAYG2DV2M" localSheetId="7" hidden="1">SEU Driver [17]Cd!$D$4:$E$4</definedName>
    <definedName name="BEx7JA7HO64PE6BSEFDQAYG2DV2M" hidden="1">SEU Driver [17]Cd!$D$4:$E$4</definedName>
    <definedName name="BEx7JN8QP1FGPG1PXW02J1OO9FTN" localSheetId="7" hidden="1">SCG Func [14]Area!$D$8:$E$8</definedName>
    <definedName name="BEx7JN8QP1FGPG1PXW02J1OO9FTN" hidden="1">SCG Func [14]Area!$D$8:$E$8</definedName>
    <definedName name="BEx7K7GY8XLOVRC3OHHBZ1TX6TMR" localSheetId="7" hidden="1">Addn [12]Info!$B$14</definedName>
    <definedName name="BEx7K7GY8XLOVRC3OHHBZ1TX6TMR" hidden="1">Addn [12]Info!$B$14</definedName>
    <definedName name="BEx7KGM4CB247DEMSOCLKY4D5TBL" hidden="1">#REF!</definedName>
    <definedName name="BEx7KJRBH9UOHHJDI99HVR8V9R0K" hidden="1">#REF!</definedName>
    <definedName name="BEx7KPGBNYFR4LHWGEPF89JL73WI" localSheetId="7" hidden="1">Addn [12]Info!$B$3</definedName>
    <definedName name="BEx7KPGBNYFR4LHWGEPF89JL73WI" hidden="1">Addn [12]Info!$B$3</definedName>
    <definedName name="BEx7KYQUG9K5VGBRVMEF5XXB6I7D" localSheetId="7" hidden="1">Addn [12]Info!$B$100:$T$208</definedName>
    <definedName name="BEx7KYQUG9K5VGBRVMEF5XXB6I7D" hidden="1">Addn [12]Info!$B$100:$T$208</definedName>
    <definedName name="BEx7LBHATV73G9G8EYC25A1GZPM7" localSheetId="7" hidden="1">Financial &amp; Non-[15]Financial!$B$14:$P$108</definedName>
    <definedName name="BEx7LBHATV73G9G8EYC25A1GZPM7" hidden="1">Financial &amp; Non-[15]Financial!$B$14:$P$108</definedName>
    <definedName name="BEx7MCN6WJYIADN53L1N60G4M3U9" hidden="1">#REF!</definedName>
    <definedName name="BEx7NJ7BROENWNOB9DYNAZDMO381" localSheetId="7" hidden="1">Functional [13]Costs!$B$4:$B$5</definedName>
    <definedName name="BEx7NJ7BROENWNOB9DYNAZDMO381" hidden="1">Functional [13]Costs!$B$4:$B$5</definedName>
    <definedName name="BEx8ZNEEKMIGOZI4AEQOFKR48OX7" localSheetId="7" hidden="1">Addn [12]Info!$B$13:$T$26</definedName>
    <definedName name="BEx8ZNEEKMIGOZI4AEQOFKR48OX7" hidden="1">Addn [12]Info!$B$13:$T$26</definedName>
    <definedName name="BEx906FH0CTZE3CU0DQWH3H4ZC4P" localSheetId="7" hidden="1">SEU Func [14]Area!$D$3:$E$3</definedName>
    <definedName name="BEx906FH0CTZE3CU0DQWH3H4ZC4P" hidden="1">SEU Func [14]Area!$D$3:$E$3</definedName>
    <definedName name="BEx9193BXQJVD64QF1Y7916CR3VZ" localSheetId="7" hidden="1">SEU Driver by Func [18]Comm!$A$9:$B$9</definedName>
    <definedName name="BEx9193BXQJVD64QF1Y7916CR3VZ" hidden="1">SEU Driver by Func [18]Comm!$A$9:$B$9</definedName>
    <definedName name="BEx91IOLAF9Q374K05VA9813T42J" localSheetId="7" hidden="1">Functional [13]Costs!$G$10:$G$11</definedName>
    <definedName name="BEx91IOLAF9Q374K05VA9813T42J" hidden="1">Functional [13]Costs!$G$10:$G$11</definedName>
    <definedName name="BEx91MVNJP7UR6PVBG9O9JNNLL2S" localSheetId="7" hidden="1">Addn [12]Info!$B$212:$T$218</definedName>
    <definedName name="BEx91MVNJP7UR6PVBG9O9JNNLL2S" hidden="1">Addn [12]Info!$B$212:$T$218</definedName>
    <definedName name="BEx91NS16U93E9MPG050VOPE1B5V" localSheetId="7" hidden="1">Addn [12]Info!$B$11:$D$11</definedName>
    <definedName name="BEx91NS16U93E9MPG050VOPE1B5V" hidden="1">Addn [12]Info!$B$11:$D$11</definedName>
    <definedName name="BEx91WRP8CJ9NVHOVO3KK1CSEY3A" hidden="1">#REF!</definedName>
    <definedName name="BEx92JP6NFWRWOQOM9LV0ZGH6UII" localSheetId="7" hidden="1">[0]!SDGE Func [14]Area!$D$6:$E$6</definedName>
    <definedName name="BEx92JP6NFWRWOQOM9LV0ZGH6UII" hidden="1">[0]!SDGE Func [14]Area!$D$6:$E$6</definedName>
    <definedName name="BEx92LY2W9T7IMRAJ6GVSJOYGXKX" localSheetId="7" hidden="1">Addn [12]Info!$B$102:$T$211</definedName>
    <definedName name="BEx92LY2W9T7IMRAJ6GVSJOYGXKX" hidden="1">Addn [12]Info!$B$102:$T$211</definedName>
    <definedName name="BEx92VU31VCK7JA4H3D7UN9TXSLT" localSheetId="7" hidden="1">SEU Driver by Func [18]Comm!$D$4:$E$4</definedName>
    <definedName name="BEx92VU31VCK7JA4H3D7UN9TXSLT" hidden="1">SEU Driver by Func [18]Comm!$D$4:$E$4</definedName>
    <definedName name="BEx937O89Y1D1SATU4ZSG51U1NQG" hidden="1">#REF!</definedName>
    <definedName name="BEx939RQZR5P0TIF9I3BMR6SR6Z8" localSheetId="7" hidden="1">Addn [12]Info!$G$11:$G$12</definedName>
    <definedName name="BEx939RQZR5P0TIF9I3BMR6SR6Z8" hidden="1">Addn [12]Info!$G$11:$G$12</definedName>
    <definedName name="BEx93C61JLMSUFCCC969HXVOAV5U" localSheetId="7" hidden="1">Addn [12]Info!$B$3</definedName>
    <definedName name="BEx93C61JLMSUFCCC969HXVOAV5U" hidden="1">Addn [12]Info!$B$3</definedName>
    <definedName name="BEx93P7HZ849NJYP2FN3FVKLD1ZJ" hidden="1">#REF!</definedName>
    <definedName name="BEx93WUJ8SBBPMQO3GR8OPSWFZA4" localSheetId="7" hidden="1">Functional [13]Costs!$B$4:$B$5</definedName>
    <definedName name="BEx93WUJ8SBBPMQO3GR8OPSWFZA4" hidden="1">Functional [13]Costs!$B$4:$B$5</definedName>
    <definedName name="BEx94SBGT6E7UM98ZRUU1UD0X2V9" localSheetId="7" hidden="1">SCG Func [14]Area!$A$6:$B$6</definedName>
    <definedName name="BEx94SBGT6E7UM98ZRUU1UD0X2V9" hidden="1">SCG Func [14]Area!$A$6:$B$6</definedName>
    <definedName name="BEx94YRCDNZCTCP3C1U048E2SHCV" hidden="1">#REF!</definedName>
    <definedName name="BEx95E6X1N492AUIEIQ1IXXTNYO0" localSheetId="7" hidden="1">SEU Func [14]Area!$D$21:$E$21</definedName>
    <definedName name="BEx95E6X1N492AUIEIQ1IXXTNYO0" hidden="1">SEU Func [14]Area!$D$21:$E$21</definedName>
    <definedName name="BEx95GW2VHSR2AQCIZELG33FDA8H" localSheetId="7" hidden="1">Addn [12]Info!$B$13:$T$26</definedName>
    <definedName name="BEx95GW2VHSR2AQCIZELG33FDA8H" hidden="1">Addn [12]Info!$B$13:$T$26</definedName>
    <definedName name="BEx95JVY865JGQH3BGYILSOT7KIT" localSheetId="7" hidden="1">SEU Driver [17]Cd!$A$16:$B$16</definedName>
    <definedName name="BEx95JVY865JGQH3BGYILSOT7KIT" hidden="1">SEU Driver [17]Cd!$A$16:$B$16</definedName>
    <definedName name="BEx95RTS6PHEQTQLZVX7ZLJEZ2EC" localSheetId="7" hidden="1">SEU Func [14]Area!$A$11:$B$11</definedName>
    <definedName name="BEx95RTS6PHEQTQLZVX7ZLJEZ2EC" hidden="1">SEU Func [14]Area!$A$11:$B$11</definedName>
    <definedName name="BEx96FYFAVILQ8VYSE72BM2KXQHS" localSheetId="7" hidden="1">Functional [13]Costs!$B$7:$C$7</definedName>
    <definedName name="BEx96FYFAVILQ8VYSE72BM2KXQHS" hidden="1">Functional [13]Costs!$B$7:$C$7</definedName>
    <definedName name="BEx96KLL02U9UGG9BE084W1T06AP" localSheetId="7" hidden="1">Functional [13]Costs!$B$8:$C$9</definedName>
    <definedName name="BEx96KLL02U9UGG9BE084W1T06AP" hidden="1">Functional [13]Costs!$B$8:$C$9</definedName>
    <definedName name="BEx96PED6KVTVBCA3YI15OONN1VC" localSheetId="7" hidden="1">Functional [13]Costs!$B$25:$T$314</definedName>
    <definedName name="BEx96PED6KVTVBCA3YI15OONN1VC" hidden="1">Functional [13]Costs!$B$25:$T$314</definedName>
    <definedName name="BEx970MWXAD0OKZXP8P821WJ2SQ5" localSheetId="7" hidden="1">Addn [12]Info!$B$212:$T$218</definedName>
    <definedName name="BEx970MWXAD0OKZXP8P821WJ2SQ5" hidden="1">Addn [12]Info!$B$212:$T$218</definedName>
    <definedName name="BEx971U2C4AAQ6GJB4FOAMCR7NZB" localSheetId="7" hidden="1">Financial &amp; Non-[15]Financial!$B$11:$E$12</definedName>
    <definedName name="BEx971U2C4AAQ6GJB4FOAMCR7NZB" hidden="1">Financial &amp; Non-[15]Financial!$B$11:$E$12</definedName>
    <definedName name="BEx980WB7NBY9MBNN1VDHUAOOEN4" hidden="1">#REF!</definedName>
    <definedName name="BEx98DC7540CFIHHCBRDYER6N969" localSheetId="7" hidden="1">SEU Driver by Func [18]Comm!$D$12:$E$12</definedName>
    <definedName name="BEx98DC7540CFIHHCBRDYER6N969" hidden="1">SEU Driver by Func [18]Comm!$D$12:$E$12</definedName>
    <definedName name="BEx98E3186U1CAC5ZCGORYSPBW55" localSheetId="7" hidden="1">SCG Func [14]Area!$A$10:$B$10</definedName>
    <definedName name="BEx98E3186U1CAC5ZCGORYSPBW55" hidden="1">SCG Func [14]Area!$A$10:$B$10</definedName>
    <definedName name="BEx98P6A568OSQJKJ16MGMHFWQAJ" localSheetId="7" hidden="1">Addn [12]Info!$B$11:$E$13</definedName>
    <definedName name="BEx98P6A568OSQJKJ16MGMHFWQAJ" hidden="1">Addn [12]Info!$B$11:$E$13</definedName>
    <definedName name="BEx98UPYWSKR968JQDKEOQJTFEN3" localSheetId="7" hidden="1">Addn [12]Info!$B$212:$T$218</definedName>
    <definedName name="BEx98UPYWSKR968JQDKEOQJTFEN3" hidden="1">Addn [12]Info!$B$212:$T$218</definedName>
    <definedName name="BEx99WS3MA5AE74HPBKZM9EI6J2H" localSheetId="7" hidden="1">Functional [13]Costs!$B$11:$E$13</definedName>
    <definedName name="BEx99WS3MA5AE74HPBKZM9EI6J2H" hidden="1">Functional [13]Costs!$B$11:$E$13</definedName>
    <definedName name="BEx9A3TPSYIC5VV8BM8QF9YA6HKL" localSheetId="7" hidden="1">Addn [12]Info!$B$4:$B$5</definedName>
    <definedName name="BEx9A3TPSYIC5VV8BM8QF9YA6HKL" hidden="1">Addn [12]Info!$B$4:$B$5</definedName>
    <definedName name="BEx9AB0O7AFRBN0DS6X3G5XATV0F" localSheetId="7" hidden="1">Addn [12]Info!$B$27:$T$38</definedName>
    <definedName name="BEx9AB0O7AFRBN0DS6X3G5XATV0F" hidden="1">Addn [12]Info!$B$27:$T$38</definedName>
    <definedName name="BEx9BKKJ3V7FT0YYP901CO1J9PK2" localSheetId="7" hidden="1">Addn [12]Info!$B$13:$T$26</definedName>
    <definedName name="BEx9BKKJ3V7FT0YYP901CO1J9PK2" hidden="1">Addn [12]Info!$B$13:$T$26</definedName>
    <definedName name="BEx9BNKFPZNHOBUFKJXSEZ45UCNX" localSheetId="7" hidden="1">Addn [12]Info!$B$27:$T$38</definedName>
    <definedName name="BEx9BNKFPZNHOBUFKJXSEZ45UCNX" hidden="1">Addn [12]Info!$B$27:$T$38</definedName>
    <definedName name="BEx9BO0OF08DI95D48HIA4FNEAQ2" localSheetId="7" hidden="1">SCG Func [14]Area!$A$19:$A$20</definedName>
    <definedName name="BEx9BO0OF08DI95D48HIA4FNEAQ2" hidden="1">SCG Func [14]Area!$A$19:$A$20</definedName>
    <definedName name="BEx9BYSZKJE7X0DZO9IBYA390EXN" localSheetId="7" hidden="1">Addn [12]Info!$B$4:$B$5</definedName>
    <definedName name="BEx9BYSZKJE7X0DZO9IBYA390EXN" hidden="1">Addn [12]Info!$B$4:$B$5</definedName>
    <definedName name="BEx9C3WJQMGW0R7CUVA07P3TX1SN" localSheetId="7" hidden="1">SEU Func Comm by [16]Driver!$D$9:$E$9</definedName>
    <definedName name="BEx9C3WJQMGW0R7CUVA07P3TX1SN" hidden="1">SEU Func Comm by [16]Driver!$D$9:$E$9</definedName>
    <definedName name="BEx9CMHBVIKQKWB05U715K3OYE5N" localSheetId="7" hidden="1">Addn [12]Info!$B$102:$T$211</definedName>
    <definedName name="BEx9CMHBVIKQKWB05U715K3OYE5N" hidden="1">Addn [12]Info!$B$102:$T$211</definedName>
    <definedName name="BEx9CPBY3A014VDO5NC8CZH6A1ND" localSheetId="7" hidden="1">SEU Func [14]Area!$A$18:$B$18</definedName>
    <definedName name="BEx9CPBY3A014VDO5NC8CZH6A1ND" hidden="1">SEU Func [14]Area!$A$18:$B$18</definedName>
    <definedName name="BEx9D4RIB90NHVB2YZNHPU1W05Q4" localSheetId="7" hidden="1">Addn [12]Info!$B$79:$T$101</definedName>
    <definedName name="BEx9D4RIB90NHVB2YZNHPU1W05Q4" hidden="1">Addn [12]Info!$B$79:$T$101</definedName>
    <definedName name="BEx9D5D3ORZ8H4FK3XMG4BUSRDF3" localSheetId="7" hidden="1">SEU Func [14]Area!$A$1:$A$1</definedName>
    <definedName name="BEx9D5D3ORZ8H4FK3XMG4BUSRDF3" hidden="1">SEU Func [14]Area!$A$1:$A$1</definedName>
    <definedName name="BEx9DCUTUL3BE617O4SMJRVU2L0S" localSheetId="7" hidden="1">Functional [13]Costs!$B$4:$B$5</definedName>
    <definedName name="BEx9DCUTUL3BE617O4SMJRVU2L0S" hidden="1">Functional [13]Costs!$B$4:$B$5</definedName>
    <definedName name="BEx9DI91MBI8Y7KKG4TYD7GK0OO3" localSheetId="7" hidden="1">Addn [12]Info!$B$78:$T$100</definedName>
    <definedName name="BEx9DI91MBI8Y7KKG4TYD7GK0OO3" hidden="1">Addn [12]Info!$B$78:$T$100</definedName>
    <definedName name="BEx9DPQSEJ56DZCPF3OY3GWEMEHS" localSheetId="7" hidden="1">[0]!SDGE Func [14]Area!$A$10:$B$10</definedName>
    <definedName name="BEx9DPQSEJ56DZCPF3OY3GWEMEHS" hidden="1">[0]!SDGE Func [14]Area!$A$10:$B$10</definedName>
    <definedName name="BEx9E8H2OWZQ45XRM27VACOL31OU" localSheetId="7" hidden="1">Addn [12]Info!$B$71:$T$78</definedName>
    <definedName name="BEx9E8H2OWZQ45XRM27VACOL31OU" hidden="1">Addn [12]Info!$B$71:$T$78</definedName>
    <definedName name="BEx9EBX1BZ0PL195G5AESVWY096V" localSheetId="7" hidden="1">SEU Func Area by [16]Driver!$A$7:$B$7</definedName>
    <definedName name="BEx9EBX1BZ0PL195G5AESVWY096V" hidden="1">SEU Func Area by [16]Driver!$A$7:$B$7</definedName>
    <definedName name="BEx9EFTH7ZBJ5N1CAQI38H8WNFW3" localSheetId="7" hidden="1">Addn [12]Info!$B$73:$T$80</definedName>
    <definedName name="BEx9EFTH7ZBJ5N1CAQI38H8WNFW3" hidden="1">Addn [12]Info!$B$73:$T$80</definedName>
    <definedName name="BEx9EK5VLPKF9XVYLA8L5M0VFA4J" localSheetId="7" hidden="1">Addn [12]Info!$B$38:$T$71</definedName>
    <definedName name="BEx9EK5VLPKF9XVYLA8L5M0VFA4J" hidden="1">Addn [12]Info!$B$38:$T$71</definedName>
    <definedName name="BEx9ERI925K9PH2Z2PB4I9EX8QF3" hidden="1">#REF!</definedName>
    <definedName name="BEx9ET5JSJVBRWYIE1INNJ7SGTCC" localSheetId="7" hidden="1">Functional [13]Costs!$B$8:$C$9</definedName>
    <definedName name="BEx9ET5JSJVBRWYIE1INNJ7SGTCC" hidden="1">Functional [13]Costs!$B$8:$C$9</definedName>
    <definedName name="BEx9EWG8HOBAXEVNI9PTPOTVPJ6O" localSheetId="7" hidden="1">Addn [12]Info!$B$39:$T$72</definedName>
    <definedName name="BEx9EWG8HOBAXEVNI9PTPOTVPJ6O" hidden="1">Addn [12]Info!$B$39:$T$72</definedName>
    <definedName name="BEx9F2FZK97W302TB1PE6SLT2W8P" localSheetId="7" hidden="1">SEU Driver by Func [14]Area!$A$10:$B$10</definedName>
    <definedName name="BEx9F2FZK97W302TB1PE6SLT2W8P" hidden="1">SEU Driver by Func [14]Area!$A$10:$B$10</definedName>
    <definedName name="BEx9F3N6P6EMZ3CI82RIVDKI8UYJ" localSheetId="7" hidden="1">Addn [12]Info!$B$14</definedName>
    <definedName name="BEx9F3N6P6EMZ3CI82RIVDKI8UYJ" hidden="1">Addn [12]Info!$B$14</definedName>
    <definedName name="BEx9F5QQ16E2AYXJFWMSOB65PQQD" hidden="1">#REF!</definedName>
    <definedName name="BEx9FEA49CAL0U75VSCJZGNERORM" localSheetId="7" hidden="1">SEU Func [14]Area!$D$26:$E$26</definedName>
    <definedName name="BEx9FEA49CAL0U75VSCJZGNERORM" hidden="1">SEU Func [14]Area!$D$26:$E$26</definedName>
    <definedName name="BEx9FEA5G88VPTUBP7INZOU42U47" localSheetId="7" hidden="1">Addn [12]Info!$B$217:$T$225</definedName>
    <definedName name="BEx9FEA5G88VPTUBP7INZOU42U47" hidden="1">Addn [12]Info!$B$217:$T$225</definedName>
    <definedName name="BEx9FZ3XLP4NW4ALG6YLL87UDWN5" hidden="1">#REF!</definedName>
    <definedName name="BEx9GA1T1D6OO1LJLL4M23ZQ4YZQ" localSheetId="7" hidden="1">Addn [12]Info!$B$27:$T$38</definedName>
    <definedName name="BEx9GA1T1D6OO1LJLL4M23ZQ4YZQ" hidden="1">Addn [12]Info!$B$27:$T$38</definedName>
    <definedName name="BEx9GBEC3P5Y01WYIGKVJSG7XI43" localSheetId="7" hidden="1">[0]!SDGE Func [14]Area!$A$14:$B$14</definedName>
    <definedName name="BEx9GBEC3P5Y01WYIGKVJSG7XI43" hidden="1">[0]!SDGE Func [14]Area!$A$14:$B$14</definedName>
    <definedName name="BEx9GKJHEHAXU8NPOK41VWZLKJHS" localSheetId="7" hidden="1">Addn [12]Info!$B$7:$C$7</definedName>
    <definedName name="BEx9GKJHEHAXU8NPOK41VWZLKJHS" hidden="1">Addn [12]Info!$B$7:$C$7</definedName>
    <definedName name="BEx9H7GTDG0K270VC8KIQPAZ4Y1Y" localSheetId="7" hidden="1">Functional [13]Costs!$F$11:$F$12</definedName>
    <definedName name="BEx9H7GTDG0K270VC8KIQPAZ4Y1Y" hidden="1">Functional [13]Costs!$F$11:$F$12</definedName>
    <definedName name="BEx9H9F15H3PH7ZYTKUA946W25IF" localSheetId="7" hidden="1">Addn [12]Info!$B$209:$T$215</definedName>
    <definedName name="BEx9H9F15H3PH7ZYTKUA946W25IF" hidden="1">Addn [12]Info!$B$209:$T$215</definedName>
    <definedName name="BEx9HMLS4KZDOM68X06UUH8EVM99" localSheetId="7" hidden="1">SEU Func [14]Area!$D$7:$E$7</definedName>
    <definedName name="BEx9HMLS4KZDOM68X06UUH8EVM99" hidden="1">SEU Func [14]Area!$D$7:$E$7</definedName>
    <definedName name="BEx9I0JFAIJY2OQ5GGLQIBX2SOHB" localSheetId="7" hidden="1">Addn [12]Info!$B$73:$T$80</definedName>
    <definedName name="BEx9I0JFAIJY2OQ5GGLQIBX2SOHB" hidden="1">Addn [12]Info!$B$73:$T$80</definedName>
    <definedName name="BEx9IIDAOIWYAR4176TWG0DUP0GC" localSheetId="7" hidden="1">Addn [12]Info!$B$7:$C$7</definedName>
    <definedName name="BEx9IIDAOIWYAR4176TWG0DUP0GC" hidden="1">Addn [12]Info!$B$7:$C$7</definedName>
    <definedName name="BEx9IM9JB41V6TQ5P1QZV0H9VVUQ" localSheetId="7" hidden="1">Addn [12]Info!$B$13:$T$26</definedName>
    <definedName name="BEx9IM9JB41V6TQ5P1QZV0H9VVUQ" hidden="1">Addn [12]Info!$B$13:$T$26</definedName>
    <definedName name="BEx9IO2AQXVT9EE1WFNZY4RMZA5L" localSheetId="7" hidden="1">SEU Driver by Func [18]Comm!$D$6:$E$6</definedName>
    <definedName name="BEx9IO2AQXVT9EE1WFNZY4RMZA5L" hidden="1">SEU Driver by Func [18]Comm!$D$6:$E$6</definedName>
    <definedName name="BEx9IW5MPMXZH6A45GHP65AIU5EC" localSheetId="7" hidden="1">SEU Func [14]Area!$A$6:$B$6</definedName>
    <definedName name="BEx9IW5MPMXZH6A45GHP65AIU5EC" hidden="1">SEU Func [14]Area!$A$6:$B$6</definedName>
    <definedName name="BEx9JE4Z63EP3IGA8SSLS32MQ9IT" localSheetId="7" hidden="1">Functional [13]Costs!$B$3</definedName>
    <definedName name="BEx9JE4Z63EP3IGA8SSLS32MQ9IT" hidden="1">Functional [13]Costs!$B$3</definedName>
    <definedName name="BEx9JGJB4AO5A49KA8HTRU4Y918P" localSheetId="7" hidden="1">Addn [12]Info!$B$212:$T$218</definedName>
    <definedName name="BEx9JGJB4AO5A49KA8HTRU4Y918P" hidden="1">Addn [12]Info!$B$212:$T$218</definedName>
    <definedName name="BExAW9LX762OLWCG971X5UJG9BTI" localSheetId="7" hidden="1">SEU Driver [17]Cd!$A$14:$B$14</definedName>
    <definedName name="BExAW9LX762OLWCG971X5UJG9BTI" hidden="1">SEU Driver [17]Cd!$A$14:$B$14</definedName>
    <definedName name="BExAWRW398WOEUXSG9OKLKRUHBUJ" localSheetId="7" hidden="1">SCG Func [14]Area!$A$10:$B$10</definedName>
    <definedName name="BExAWRW398WOEUXSG9OKLKRUHBUJ" hidden="1">SCG Func [14]Area!$A$10:$B$10</definedName>
    <definedName name="BExAWWOQP0AIVB5SQ8ABBSZ73REK" localSheetId="7" hidden="1">Functional [13]Costs!$B$8:$C$9</definedName>
    <definedName name="BExAWWOQP0AIVB5SQ8ABBSZ73REK" hidden="1">Functional [13]Costs!$B$8:$C$9</definedName>
    <definedName name="BExAX3FFIBEYOD1VMORTDGV6CT6V" localSheetId="7" hidden="1">Addn [12]Info!$B$7:$C$7</definedName>
    <definedName name="BExAX3FFIBEYOD1VMORTDGV6CT6V" hidden="1">Addn [12]Info!$B$7:$C$7</definedName>
    <definedName name="BExAX8Z4B7UP4MPIDL4N5UVE5X3A" localSheetId="7" hidden="1">Financial &amp; Non-[15]Financial!$B$135:$P$183</definedName>
    <definedName name="BExAX8Z4B7UP4MPIDL4N5UVE5X3A" hidden="1">Financial &amp; Non-[15]Financial!$B$135:$P$183</definedName>
    <definedName name="BExAXXJTKDDLRRG0YNJZ27IIY0CH" localSheetId="7" hidden="1">Addn [12]Info!$B$102:$T$211</definedName>
    <definedName name="BExAXXJTKDDLRRG0YNJZ27IIY0CH" hidden="1">Addn [12]Info!$B$102:$T$211</definedName>
    <definedName name="BExAY1W8CE9P3MQIAPX8VJEG5NVW" hidden="1">#REF!</definedName>
    <definedName name="BExAYAFTOFMR1YIYU7IUFOYRNV62" localSheetId="7" hidden="1">Addn [12]Info!$B$100:$T$208</definedName>
    <definedName name="BExAYAFTOFMR1YIYU7IUFOYRNV62" hidden="1">Addn [12]Info!$B$100:$T$208</definedName>
    <definedName name="BExAYMVHP7W93W3JTZL9H6BYQM61" localSheetId="7" hidden="1">Addn [12]Info!$B$13:$T$26</definedName>
    <definedName name="BExAYMVHP7W93W3JTZL9H6BYQM61" hidden="1">Addn [12]Info!$B$13:$T$26</definedName>
    <definedName name="BExAYPVEB4OPFNAISBTOWTRBP8VX" localSheetId="7" hidden="1">[0]!SDGE Func [14]Area!$A$5:$B$5</definedName>
    <definedName name="BExAYPVEB4OPFNAISBTOWTRBP8VX" hidden="1">[0]!SDGE Func [14]Area!$A$5:$B$5</definedName>
    <definedName name="BExB03RSQON10JAWO2328LAW1MKE" localSheetId="7" hidden="1">SEU Func [14]Area!$D$6:$E$6</definedName>
    <definedName name="BExB03RSQON10JAWO2328LAW1MKE" hidden="1">SEU Func [14]Area!$D$6:$E$6</definedName>
    <definedName name="BExB072HB427FBTZFTA92PWX0YQ9" localSheetId="7" hidden="1">Addn [12]Info!$B$27:$T$38</definedName>
    <definedName name="BExB072HB427FBTZFTA92PWX0YQ9" hidden="1">Addn [12]Info!$B$27:$T$38</definedName>
    <definedName name="BExB0CRHCO9ULDDSTT7DMTT05RT9" localSheetId="7" hidden="1">Addn [12]Info!$B$79:$T$101</definedName>
    <definedName name="BExB0CRHCO9ULDDSTT7DMTT05RT9" hidden="1">Addn [12]Info!$B$79:$T$101</definedName>
    <definedName name="BExB0GIADY00FT7NXSNF175LJJ3Y" localSheetId="7" hidden="1">Addn [12]Info!$B$212:$T$215</definedName>
    <definedName name="BExB0GIADY00FT7NXSNF175LJJ3Y" hidden="1">Addn [12]Info!$B$212:$T$215</definedName>
    <definedName name="BExB0LGCWVXLFI71FVWXDKJA49PH" localSheetId="7" hidden="1">Addn [12]Info!$B$71:$T$78</definedName>
    <definedName name="BExB0LGCWVXLFI71FVWXDKJA49PH" hidden="1">Addn [12]Info!$B$71:$T$78</definedName>
    <definedName name="BExB0WOWQSN1F679LTDEFHU5W26B" localSheetId="7" hidden="1">Addn [12]Info!$B$27:$T$38</definedName>
    <definedName name="BExB0WOWQSN1F679LTDEFHU5W26B" hidden="1">Addn [12]Info!$B$27:$T$38</definedName>
    <definedName name="BExB19KVAYD32NCCJV4ZP4JXKH5S" hidden="1">#REF!</definedName>
    <definedName name="BExB1EIYLMVJLP7TLE2RF39QS0MX" hidden="1">#REF!</definedName>
    <definedName name="BExB1EO9KWOLKJHCPTWLRRDESP7G" localSheetId="7" hidden="1">Addn [12]Info!$B$8:$C$9</definedName>
    <definedName name="BExB1EO9KWOLKJHCPTWLRRDESP7G" hidden="1">Addn [12]Info!$B$8:$C$9</definedName>
    <definedName name="BExB1GRT8047FU91FKXXPPVBWVY4" localSheetId="7" hidden="1">SEU Func Area by [16]Driver!$D$12:$E$12</definedName>
    <definedName name="BExB1GRT8047FU91FKXXPPVBWVY4" hidden="1">SEU Func Area by [16]Driver!$D$12:$E$12</definedName>
    <definedName name="BExB1LKGYUXV7YND54V03Z7PCFWG" localSheetId="7" hidden="1">SEU Func Comm by [16]Driver!$D$4:$E$4</definedName>
    <definedName name="BExB1LKGYUXV7YND54V03Z7PCFWG" hidden="1">SEU Func Comm by [16]Driver!$D$4:$E$4</definedName>
    <definedName name="BExB1VB0MPHLR3SDA5NV6NV1X49C" localSheetId="7" hidden="1">SEU Driver [17]Cd!$A$11:$B$11</definedName>
    <definedName name="BExB1VB0MPHLR3SDA5NV6NV1X49C" hidden="1">SEU Driver [17]Cd!$A$11:$B$11</definedName>
    <definedName name="BExB2AQT03UGIOC6S1HS02YS0OIN" localSheetId="7" hidden="1">SCG Func [14]Area!$D$9:$E$9</definedName>
    <definedName name="BExB2AQT03UGIOC6S1HS02YS0OIN" hidden="1">SCG Func [14]Area!$D$9:$E$9</definedName>
    <definedName name="BExB2K6JX9SZWRWTCTUMT8KMDHOD" localSheetId="7" hidden="1">SEU Func Comm by [16]Driver!$D$3:$E$3</definedName>
    <definedName name="BExB2K6JX9SZWRWTCTUMT8KMDHOD" hidden="1">SEU Func Comm by [16]Driver!$D$3:$E$3</definedName>
    <definedName name="BExB30O0S6EO45SFV1QSN1Q24LOL" hidden="1">#REF!</definedName>
    <definedName name="BExB30TB59C8G4EC0WEJUHQ4VA39" localSheetId="7" hidden="1">Addn [12]Info!$B$212:$T$215</definedName>
    <definedName name="BExB30TB59C8G4EC0WEJUHQ4VA39" hidden="1">Addn [12]Info!$B$212:$T$215</definedName>
    <definedName name="BExB3EWF1OUNCEWXWPL6HTD45R2Q" localSheetId="7" hidden="1">Financial &amp; Non-[15]Financial!$B$14:$P$108</definedName>
    <definedName name="BExB3EWF1OUNCEWXWPL6HTD45R2Q" hidden="1">Financial &amp; Non-[15]Financial!$B$14:$P$108</definedName>
    <definedName name="BExB3QL8Q7ZK705KJACMI750B1JO" localSheetId="7" hidden="1">Addn [12]Info!$B$217:$T$225</definedName>
    <definedName name="BExB3QL8Q7ZK705KJACMI750B1JO" hidden="1">Addn [12]Info!$B$217:$T$225</definedName>
    <definedName name="BExB3XS637O5LMK5N78CTI3Z0Z5B" hidden="1">#REF!</definedName>
    <definedName name="BExB43MOHQGG9F0TAVNR9GV4HDUC" localSheetId="7" hidden="1">Addn [12]Info!$B$209:$T$215</definedName>
    <definedName name="BExB43MOHQGG9F0TAVNR9GV4HDUC" hidden="1">Addn [12]Info!$B$209:$T$215</definedName>
    <definedName name="BExB49GYU15TD74UV4AOHN1UDRXT" localSheetId="7" hidden="1">SEU Func Area by [16]Driver!$D$10:$E$10</definedName>
    <definedName name="BExB49GYU15TD74UV4AOHN1UDRXT" hidden="1">SEU Func Area by [16]Driver!$D$10:$E$10</definedName>
    <definedName name="BExB5C4TYO1CLQBIZ1ZKBB9LUBUJ" localSheetId="7" hidden="1">Functional [13]Costs!$B$8:$C$9</definedName>
    <definedName name="BExB5C4TYO1CLQBIZ1ZKBB9LUBUJ" hidden="1">Functional [13]Costs!$B$8:$C$9</definedName>
    <definedName name="BExB5DS47CSMB5M7U57GGRRL6RAI" localSheetId="7" hidden="1">Addn [12]Info!$G$11:$G$12</definedName>
    <definedName name="BExB5DS47CSMB5M7U57GGRRL6RAI" hidden="1">Addn [12]Info!$G$11:$G$12</definedName>
    <definedName name="BExB5GRZ48PZ0X03WTTZUHM5V6N7" localSheetId="7" hidden="1">[0]!SDGE Func [14]Area!$A$3:$B$3</definedName>
    <definedName name="BExB5GRZ48PZ0X03WTTZUHM5V6N7" hidden="1">[0]!SDGE Func [14]Area!$A$3:$B$3</definedName>
    <definedName name="BExB5HOC7YR7B7UZUQJFO3AMX3Z7" localSheetId="7" hidden="1">Addn [12]Info!$B$27:$T$38</definedName>
    <definedName name="BExB5HOC7YR7B7UZUQJFO3AMX3Z7" hidden="1">Addn [12]Info!$B$27:$T$38</definedName>
    <definedName name="BExB7JUQKW1TSF1EMURW4N49BPW8" localSheetId="7" hidden="1">SEU Func [14]Area!$D$4:$E$4</definedName>
    <definedName name="BExB7JUQKW1TSF1EMURW4N49BPW8" hidden="1">SEU Func [14]Area!$D$4:$E$4</definedName>
    <definedName name="BExB7XSCGB3ICZZXK5GGNRCZGO1R" localSheetId="7" hidden="1">Functional [13]Costs!$B$7:$C$7</definedName>
    <definedName name="BExB7XSCGB3ICZZXK5GGNRCZGO1R" hidden="1">Functional [13]Costs!$B$7:$C$7</definedName>
    <definedName name="BExB82KZZ20HGQ8ZWDI6NN7B7LP3" localSheetId="7" hidden="1">Addn [12]Info!$B$14:$U$153</definedName>
    <definedName name="BExB82KZZ20HGQ8ZWDI6NN7B7LP3" hidden="1">Addn [12]Info!$B$14:$U$153</definedName>
    <definedName name="BExB842YTBKTN3J0DAZ8G2FRLGZA" localSheetId="7" hidden="1">SCG Func [14]Area!$A$9:$B$9</definedName>
    <definedName name="BExB842YTBKTN3J0DAZ8G2FRLGZA" hidden="1">SCG Func [14]Area!$A$9:$B$9</definedName>
    <definedName name="BExB8A2R5KAW4ZHD9RTJG7XQBC9Z" localSheetId="7" hidden="1">SEU Driver by Func [14]Area!$A$12:$B$12</definedName>
    <definedName name="BExB8A2R5KAW4ZHD9RTJG7XQBC9Z" hidden="1">SEU Driver by Func [14]Area!$A$12:$B$12</definedName>
    <definedName name="BExB9DSAVBYJB0UFO37L4UPOIA9D" localSheetId="7" hidden="1">Addn [12]Info!$B$27:$T$38</definedName>
    <definedName name="BExB9DSAVBYJB0UFO37L4UPOIA9D" hidden="1">Addn [12]Info!$B$27:$T$38</definedName>
    <definedName name="BExB9J6IXISS1DDVV1O9QAR83KUM" localSheetId="7" hidden="1">Addn [12]Info!$B$212:$T$215</definedName>
    <definedName name="BExB9J6IXISS1DDVV1O9QAR83KUM" hidden="1">Addn [12]Info!$B$212:$T$215</definedName>
    <definedName name="BExBA09J0XCIK4F6DIN33HWB83VZ" localSheetId="7" hidden="1">Addn [12]Info!$B$4:$B$5</definedName>
    <definedName name="BExBA09J0XCIK4F6DIN33HWB83VZ" hidden="1">Addn [12]Info!$B$4:$B$5</definedName>
    <definedName name="BExBBFD1NS7S1R4UT1X0FC1V0IE6" localSheetId="7" hidden="1">Financial &amp; Non-[15]Financial!$B$135:$P$183</definedName>
    <definedName name="BExBBFD1NS7S1R4UT1X0FC1V0IE6" hidden="1">Financial &amp; Non-[15]Financial!$B$135:$P$183</definedName>
    <definedName name="BExBBW58Z0FWF8SYQVQCKPDQM4V5" hidden="1">#REF!</definedName>
    <definedName name="BExBC0N4KY5AUPHPSP2WYOPQ9BGK" hidden="1">#REF!</definedName>
    <definedName name="BExBC5AACPOLAFEHIH7A39NFVMS9" localSheetId="7" hidden="1">SEU Func Area by [16]Driver!$A$19:$A$20</definedName>
    <definedName name="BExBC5AACPOLAFEHIH7A39NFVMS9" hidden="1">SEU Func Area by [16]Driver!$A$19:$A$20</definedName>
    <definedName name="BExBCC14R9T8Y5BCJ9J6RZ5LAR34" hidden="1">#REF!</definedName>
    <definedName name="BExBCQ49E5ROUT89A7DNPSC88TP2" localSheetId="7" hidden="1">SEU Func [14]Area!$D$28:$E$28</definedName>
    <definedName name="BExBCQ49E5ROUT89A7DNPSC88TP2" hidden="1">SEU Func [14]Area!$D$28:$E$28</definedName>
    <definedName name="BExBCRGQSBNA9SIIV33OWZ9TT8EM" localSheetId="7" hidden="1">Financial &amp; Non-[15]Financial!$B$14:$P$108</definedName>
    <definedName name="BExBCRGQSBNA9SIIV33OWZ9TT8EM" hidden="1">Financial &amp; Non-[15]Financial!$B$14:$P$108</definedName>
    <definedName name="BExBCS2AHW4TXTQK83WN29LWIRQK" localSheetId="7" hidden="1">[0]!SDGE Func [14]Area!$A$3:$B$3</definedName>
    <definedName name="BExBCS2AHW4TXTQK83WN29LWIRQK" hidden="1">[0]!SDGE Func [14]Area!$A$3:$B$3</definedName>
    <definedName name="BExBD7NBV33LLYYJZDPWE3JS4YO8" localSheetId="7" hidden="1">Addn [12]Info!$B$102:$T$211</definedName>
    <definedName name="BExBD7NBV33LLYYJZDPWE3JS4YO8" hidden="1">Addn [12]Info!$B$102:$T$211</definedName>
    <definedName name="BExBDGHLEQZH9D2HRC94XCSM8R21" localSheetId="7" hidden="1">Functional [13]Costs!$G$11:$G$12</definedName>
    <definedName name="BExBDGHLEQZH9D2HRC94XCSM8R21" hidden="1">Functional [13]Costs!$G$11:$G$12</definedName>
    <definedName name="BExCREBL0YXLWZKVEV40GLP86ISW" localSheetId="7" hidden="1">Addn [12]Info!$B$8:$C$9</definedName>
    <definedName name="BExCREBL0YXLWZKVEV40GLP86ISW" hidden="1">Addn [12]Info!$B$8:$C$9</definedName>
    <definedName name="BExCSEL4O1O7A8QTADPQK997R2GC" localSheetId="7" hidden="1">[0]!SDGE Func [14]Area!$D$13:$E$13</definedName>
    <definedName name="BExCSEL4O1O7A8QTADPQK997R2GC" hidden="1">[0]!SDGE Func [14]Area!$D$13:$E$13</definedName>
    <definedName name="BExCSQKPT6AAP0PXNSIN8X33MNOQ" localSheetId="7" hidden="1">Addn [12]Info!$B$79:$T$101</definedName>
    <definedName name="BExCSQKPT6AAP0PXNSIN8X33MNOQ" hidden="1">Addn [12]Info!$B$79:$T$101</definedName>
    <definedName name="BExCSWV9HBGHLCFOMS18O18TUB3A" localSheetId="7" hidden="1">Addn [12]Info!$B$209:$T$215</definedName>
    <definedName name="BExCSWV9HBGHLCFOMS18O18TUB3A" hidden="1">Addn [12]Info!$B$209:$T$215</definedName>
    <definedName name="BExCTP6SO68GK895SG97OHJ44KJ9" localSheetId="7" hidden="1">Addn [12]Info!$B$73:$T$80</definedName>
    <definedName name="BExCTP6SO68GK895SG97OHJ44KJ9" hidden="1">Addn [12]Info!$B$73:$T$80</definedName>
    <definedName name="BExCUFV4VP0SIARZ6VFX4CSM3H9D" localSheetId="7" hidden="1">Functional [13]Costs!$F$11:$F$12</definedName>
    <definedName name="BExCUFV4VP0SIARZ6VFX4CSM3H9D" hidden="1">Functional [13]Costs!$F$11:$F$12</definedName>
    <definedName name="BExCUH2AJHJRFFT62RFBIXW1D2QI" localSheetId="7" hidden="1">Functional [13]Costs!$F$11:$F$12</definedName>
    <definedName name="BExCUH2AJHJRFFT62RFBIXW1D2QI" hidden="1">Functional [13]Costs!$F$11:$F$12</definedName>
    <definedName name="BExCUNSYJS0MXZ5ET8GHRGF8KIY2" localSheetId="7" hidden="1">Functional [13]Costs!$B$8:$C$9</definedName>
    <definedName name="BExCUNSYJS0MXZ5ET8GHRGF8KIY2" hidden="1">Functional [13]Costs!$B$8:$C$9</definedName>
    <definedName name="BExCUSWD0ZI62K3UGX4N1XN89Q1P" localSheetId="7" hidden="1">SEU Driver [17]Cd!$A$10:$B$10</definedName>
    <definedName name="BExCUSWD0ZI62K3UGX4N1XN89Q1P" hidden="1">SEU Driver [17]Cd!$A$10:$B$10</definedName>
    <definedName name="BExCV03BCBUW893TW8JSQSFA881E" localSheetId="7" hidden="1">Functional [13]Costs!$B$14:$T$317</definedName>
    <definedName name="BExCV03BCBUW893TW8JSQSFA881E" hidden="1">Functional [13]Costs!$B$14:$T$317</definedName>
    <definedName name="BExCVFTQ4HN27K1U27PC99JFSWWW" localSheetId="7" hidden="1">Functional [13]Costs!$B$7:$C$7</definedName>
    <definedName name="BExCVFTQ4HN27K1U27PC99JFSWWW" hidden="1">Functional [13]Costs!$B$7:$C$7</definedName>
    <definedName name="BExCWLHH3Q3G7ILX126X41OC9UWW" localSheetId="7" hidden="1">Functional [13]Costs!$B$8:$C$9</definedName>
    <definedName name="BExCWLHH3Q3G7ILX126X41OC9UWW" hidden="1">Functional [13]Costs!$B$8:$C$9</definedName>
    <definedName name="BExCX29OCTHXR81FOAIARU0P0X4X" localSheetId="7" hidden="1">[0]!SDGE Func [14]Area!$D$5:$E$5</definedName>
    <definedName name="BExCX29OCTHXR81FOAIARU0P0X4X" hidden="1">[0]!SDGE Func [14]Area!$D$5:$E$5</definedName>
    <definedName name="BExCXCLUKV8FFGMN02TB06QN6BWG" localSheetId="7" hidden="1">SEU Func [14]Area!$D$4:$E$4</definedName>
    <definedName name="BExCXCLUKV8FFGMN02TB06QN6BWG" hidden="1">SEU Func [14]Area!$D$4:$E$4</definedName>
    <definedName name="BExCXYC68R84SJWKHLGHSF3BTT7G" localSheetId="7" hidden="1">SEU Driver by Func [18]Comm!$A$1:$A$1</definedName>
    <definedName name="BExCXYC68R84SJWKHLGHSF3BTT7G" hidden="1">SEU Driver by Func [18]Comm!$A$1:$A$1</definedName>
    <definedName name="BExCY712YSE6GCWJ0AMT3HALNA4X" localSheetId="7" hidden="1">Functional [13]Costs!$B$11:$D$11</definedName>
    <definedName name="BExCY712YSE6GCWJ0AMT3HALNA4X" hidden="1">Functional [13]Costs!$B$11:$D$11</definedName>
    <definedName name="BExCYQCYE5YHOB1TKOHL6B3I27IT" localSheetId="7" hidden="1">Financial &amp; Non-[15]Financial!$B$7:$C$9</definedName>
    <definedName name="BExCYQCYE5YHOB1TKOHL6B3I27IT" hidden="1">Financial &amp; Non-[15]Financial!$B$7:$C$9</definedName>
    <definedName name="BExCYRPFE15L8X3EUVCJNH6I01D9" localSheetId="7" hidden="1">SEU Driver by Func [18]Comm!$A$8:$B$8</definedName>
    <definedName name="BExCYRPFE15L8X3EUVCJNH6I01D9" hidden="1">SEU Driver by Func [18]Comm!$A$8:$B$8</definedName>
    <definedName name="BExCYY5GHFAIPGDZ8HNTGSWV4KQL" localSheetId="7" hidden="1">SCG Func [14]Area!$D$13:$E$13</definedName>
    <definedName name="BExCYY5GHFAIPGDZ8HNTGSWV4KQL" hidden="1">SCG Func [14]Area!$D$13:$E$13</definedName>
    <definedName name="BExCZ5SJSLJTD4LETK6S52CEE8K5" localSheetId="7" hidden="1">SEU Driver by Func [14]Area!$A$14:$B$14</definedName>
    <definedName name="BExCZ5SJSLJTD4LETK6S52CEE8K5" hidden="1">SEU Driver by Func [14]Area!$A$14:$B$14</definedName>
    <definedName name="BExCZODGQ5EQME30RIBVIMU88981" localSheetId="7" hidden="1">Financial &amp; Non-[15]Financial!$G$11:$G$12</definedName>
    <definedName name="BExCZODGQ5EQME30RIBVIMU88981" hidden="1">Financial &amp; Non-[15]Financial!$G$11:$G$12</definedName>
    <definedName name="BExD049C027P55BCRTWO9K40MDXC" localSheetId="7" hidden="1">Financial &amp; Non-[15]Financial!$B$131:$P$154</definedName>
    <definedName name="BExD049C027P55BCRTWO9K40MDXC" hidden="1">Financial &amp; Non-[15]Financial!$B$131:$P$154</definedName>
    <definedName name="BExD04PEPBEQQX4RZ6C0WVALBV9W" localSheetId="7" hidden="1">SEU Driver [17]Cd!$A$6:$B$6</definedName>
    <definedName name="BExD04PEPBEQQX4RZ6C0WVALBV9W" hidden="1">SEU Driver [17]Cd!$A$6:$B$6</definedName>
    <definedName name="BExD0P35ITFSLDJ85I2S2XLI9D02" localSheetId="7" hidden="1">Addn [12]Info!$B$79:$T$101</definedName>
    <definedName name="BExD0P35ITFSLDJ85I2S2XLI9D02" hidden="1">Addn [12]Info!$B$79:$T$101</definedName>
    <definedName name="BExD1Z8Q7A8QEJBB3NBLBKV5UWDA" hidden="1">#REF!</definedName>
    <definedName name="BExD2054KGE1BMQV3F8E1TCXKD7K" localSheetId="7" hidden="1">Financial &amp; Non-[15]Financial!$B$14:$P$108</definedName>
    <definedName name="BExD2054KGE1BMQV3F8E1TCXKD7K" hidden="1">Financial &amp; Non-[15]Financial!$B$14:$P$108</definedName>
    <definedName name="BExD24MZ6RCOIW4QM8EBYWBZ3FGX" localSheetId="7" hidden="1">Addn [12]Info!$B$73:$T$80</definedName>
    <definedName name="BExD24MZ6RCOIW4QM8EBYWBZ3FGX" hidden="1">Addn [12]Info!$B$73:$T$80</definedName>
    <definedName name="BExD2PGRAQFQR76TR4M84GCI9TOX" localSheetId="7" hidden="1">SEU Func Comm by [16]Driver!$D$13:$E$13</definedName>
    <definedName name="BExD2PGRAQFQR76TR4M84GCI9TOX" hidden="1">SEU Func Comm by [16]Driver!$D$13:$E$13</definedName>
    <definedName name="BExD345FLWTNWLN5919CGC69OXJS" localSheetId="7" hidden="1">Addn [12]Info!$B$3</definedName>
    <definedName name="BExD345FLWTNWLN5919CGC69OXJS" hidden="1">Addn [12]Info!$B$3</definedName>
    <definedName name="BExD37LGJYVJFID61F08P9GB1FNV" localSheetId="7" hidden="1">SEU Func [14]Area!$A$10:$B$10</definedName>
    <definedName name="BExD37LGJYVJFID61F08P9GB1FNV" hidden="1">SEU Func [14]Area!$A$10:$B$10</definedName>
    <definedName name="BExD3FOR9N7H6TPIKASJH6RB78Y8" localSheetId="7" hidden="1">SEU Driver [17]Cd!$D$10:$E$10</definedName>
    <definedName name="BExD3FOR9N7H6TPIKASJH6RB78Y8" hidden="1">SEU Driver [17]Cd!$D$10:$E$10</definedName>
    <definedName name="BExD3SVHOP1C3T2Z7DH6IBE3P843" localSheetId="7" hidden="1">SEU Func [14]Area!$A$27:$B$27</definedName>
    <definedName name="BExD3SVHOP1C3T2Z7DH6IBE3P843" hidden="1">SEU Func [14]Area!$A$27:$B$27</definedName>
    <definedName name="BExD4UXT6QYCDEFJ4TR5HLDLP5GS" hidden="1">#REF!</definedName>
    <definedName name="BExD50179NSGUGLLUHX045A1AR1I" localSheetId="7" hidden="1">SEU Func [14]Area!$D$25:$E$25</definedName>
    <definedName name="BExD50179NSGUGLLUHX045A1AR1I" hidden="1">SEU Func [14]Area!$D$25:$E$25</definedName>
    <definedName name="BExD5WUM2VOHW0PHHK7UU3C5G4KA" localSheetId="7" hidden="1">Addn [12]Info!$B$7:$C$7</definedName>
    <definedName name="BExD5WUM2VOHW0PHHK7UU3C5G4KA" hidden="1">Addn [12]Info!$B$7:$C$7</definedName>
    <definedName name="BExD6L9V8D6IAI4B3RW8L9XB4E9U" localSheetId="7" hidden="1">Addn [12]Info!$B$39:$T$72</definedName>
    <definedName name="BExD6L9V8D6IAI4B3RW8L9XB4E9U" hidden="1">Addn [12]Info!$B$39:$T$72</definedName>
    <definedName name="BExD6SM96QF45B1K8P5SYGG16HU7" localSheetId="7" hidden="1">Functional [13]Costs!$B$7:$C$7</definedName>
    <definedName name="BExD6SM96QF45B1K8P5SYGG16HU7" hidden="1">Functional [13]Costs!$B$7:$C$7</definedName>
    <definedName name="BExD7ECGTP7A754YQVMXGZ6ODVJW" localSheetId="7" hidden="1">Addn [12]Info!$B$217:$T$225</definedName>
    <definedName name="BExD7ECGTP7A754YQVMXGZ6ODVJW" hidden="1">Addn [12]Info!$B$217:$T$225</definedName>
    <definedName name="BExD7MFRXGJ499ABP7FXYAGDBVBF" localSheetId="7" hidden="1">SEU Func Area by [16]Driver!$A$10:$B$10</definedName>
    <definedName name="BExD7MFRXGJ499ABP7FXYAGDBVBF" hidden="1">SEU Func Area by [16]Driver!$A$10:$B$10</definedName>
    <definedName name="BExD86TI39WBFO32YV2U8JXO98P4" localSheetId="7" hidden="1">SEU Func [14]Area!$A$14:$B$14</definedName>
    <definedName name="BExD86TI39WBFO32YV2U8JXO98P4" hidden="1">SEU Func [14]Area!$A$14:$B$14</definedName>
    <definedName name="BExD948GWQCYXUUZQK0PIOEBV29S" localSheetId="7" hidden="1">Financial &amp; Non-[15]Financial!$B$11:$E$12</definedName>
    <definedName name="BExD948GWQCYXUUZQK0PIOEBV29S" hidden="1">Financial &amp; Non-[15]Financial!$B$11:$E$12</definedName>
    <definedName name="BExDC683UDAXPU8TJ720TDYW01P3" localSheetId="7" hidden="1">Addn [12]Info!$B$71:$T$78</definedName>
    <definedName name="BExDC683UDAXPU8TJ720TDYW01P3" hidden="1">Addn [12]Info!$B$71:$T$78</definedName>
    <definedName name="BExDCS3PZTHRO9F13N38ECDVNS32" localSheetId="7" hidden="1">SCG Func [14]Area!$D$6:$E$6</definedName>
    <definedName name="BExDCS3PZTHRO9F13N38ECDVNS32" hidden="1">SCG Func [14]Area!$D$6:$E$6</definedName>
    <definedName name="BExEPN4D9U6D31SRSQ8GHI9K0EBT" localSheetId="7" hidden="1">Addn [12]Info!$B$3</definedName>
    <definedName name="BExEPN4D9U6D31SRSQ8GHI9K0EBT" hidden="1">Addn [12]Info!$B$3</definedName>
    <definedName name="BExEQ4I6HD9H5DM4DMM6GQ1EMDPK" localSheetId="7" hidden="1">SEU Func Comm by [16]Driver!$A$6:$B$6</definedName>
    <definedName name="BExEQ4I6HD9H5DM4DMM6GQ1EMDPK" hidden="1">SEU Func Comm by [16]Driver!$A$6:$B$6</definedName>
    <definedName name="BExEQPS9BRC55JZ9I5FYCQTKSEJN" localSheetId="7" hidden="1">SEU Func Area by [16]Driver!$D$6:$E$6</definedName>
    <definedName name="BExEQPS9BRC55JZ9I5FYCQTKSEJN" hidden="1">SEU Func Area by [16]Driver!$D$6:$E$6</definedName>
    <definedName name="BExEQRVTCIBYGOUBKNVPTZHMXHFR" localSheetId="7" hidden="1">Addn [12]Info!$B$3</definedName>
    <definedName name="BExEQRVTCIBYGOUBKNVPTZHMXHFR" hidden="1">Addn [12]Info!$B$3</definedName>
    <definedName name="BExERDLXL02M3SL45RHTWJUPCGS8" hidden="1">#REF!</definedName>
    <definedName name="BExERK1VAXZE8JQU29QXCUMOI6E2" hidden="1">#REF!</definedName>
    <definedName name="BExERKYD3HHJGPFDI9EDNNVI2ALK" localSheetId="7" hidden="1">Addn [12]Info!$B$212:$T$215</definedName>
    <definedName name="BExERKYD3HHJGPFDI9EDNNVI2ALK" hidden="1">Addn [12]Info!$B$212:$T$215</definedName>
    <definedName name="BExES2HHMG8HMKDE7EJU3AC0I6BR" localSheetId="7" hidden="1">Financial &amp; Non-[15]Financial!$B$8:$C$9</definedName>
    <definedName name="BExES2HHMG8HMKDE7EJU3AC0I6BR" hidden="1">Financial &amp; Non-[15]Financial!$B$8:$C$9</definedName>
    <definedName name="BExES6U1HSYY1KIDIHTNW3J42ZHS" localSheetId="7" hidden="1">Financial &amp; Non-[15]Financial!$B$186:$P$190</definedName>
    <definedName name="BExES6U1HSYY1KIDIHTNW3J42ZHS" hidden="1">Financial &amp; Non-[15]Financial!$B$186:$P$190</definedName>
    <definedName name="BExESH0UL4KHBDSX39ZAEWSMHVQY" localSheetId="7" hidden="1">Addn [12]Info!$G$11:$G$12</definedName>
    <definedName name="BExESH0UL4KHBDSX39ZAEWSMHVQY" hidden="1">Addn [12]Info!$G$11:$G$12</definedName>
    <definedName name="BExESMV5WEZAC2GDCQ810LXIR0DY" localSheetId="7" hidden="1">SCG Func [14]Area!$A$12:$B$12</definedName>
    <definedName name="BExESMV5WEZAC2GDCQ810LXIR0DY" hidden="1">SCG Func [14]Area!$A$12:$B$12</definedName>
    <definedName name="BExETF6PXKIF0BXNH3KRJ554Y0P6" localSheetId="7" hidden="1">SEU Func Area by [16]Driver!$A$9:$B$9</definedName>
    <definedName name="BExETF6PXKIF0BXNH3KRJ554Y0P6" hidden="1">SEU Func Area by [16]Driver!$A$9:$B$9</definedName>
    <definedName name="BExETT4JKBXWE85124PM89EQ4DRI" localSheetId="7" hidden="1">[0]!SDGE Func [14]Area!$D$9:$E$9</definedName>
    <definedName name="BExETT4JKBXWE85124PM89EQ4DRI" hidden="1">[0]!SDGE Func [14]Area!$D$9:$E$9</definedName>
    <definedName name="BExETWVC2ECF85WXYT8IOG6U8U18" hidden="1">#REF!</definedName>
    <definedName name="BExEUJHV8RCKINDDUZ9EKK2116MH" localSheetId="7" hidden="1">Addn [12]Info!$B$13:$T$26</definedName>
    <definedName name="BExEUJHV8RCKINDDUZ9EKK2116MH" hidden="1">Addn [12]Info!$B$13:$T$26</definedName>
    <definedName name="BExEUK8WG4Z6L2QA4QFT0Z8AITMS" localSheetId="7" hidden="1">Addn [12]Info!$B$212:$T$215</definedName>
    <definedName name="BExEUK8WG4Z6L2QA4QFT0Z8AITMS" hidden="1">Addn [12]Info!$B$212:$T$215</definedName>
    <definedName name="BExEUOAHO8X3MF3DLWEPAW6WVNI0" localSheetId="7" hidden="1">SEU Func Area by [16]Driver!$A$15:$B$15</definedName>
    <definedName name="BExEUOAHO8X3MF3DLWEPAW6WVNI0" hidden="1">SEU Func Area by [16]Driver!$A$15:$B$15</definedName>
    <definedName name="BExEUZDOS5IW0LBVFJWVEPY4C500" localSheetId="7" hidden="1">Addn [12]Info!$B$27:$T$38</definedName>
    <definedName name="BExEUZDOS5IW0LBVFJWVEPY4C500" hidden="1">Addn [12]Info!$B$27:$T$38</definedName>
    <definedName name="BExEV5Z2G00UNVZN78TCFNX15OKI" localSheetId="7" hidden="1">SEU Func Area by [16]Driver!$A$13:$B$13</definedName>
    <definedName name="BExEV5Z2G00UNVZN78TCFNX15OKI" hidden="1">SEU Func Area by [16]Driver!$A$13:$B$13</definedName>
    <definedName name="BExEVFKDB3I1PGDYRBZ2S7QG9M6W" localSheetId="7" hidden="1">Addn [12]Info!$B$102:$T$211</definedName>
    <definedName name="BExEVFKDB3I1PGDYRBZ2S7QG9M6W" hidden="1">Addn [12]Info!$B$102:$T$211</definedName>
    <definedName name="BExEVG0H7VPEOQHSNR964Y7Q0234" localSheetId="7" hidden="1">Addn [12]Info!$B$217:$T$225</definedName>
    <definedName name="BExEVG0H7VPEOQHSNR964Y7Q0234" hidden="1">Addn [12]Info!$B$217:$T$225</definedName>
    <definedName name="BExEVRZZXQNCUB14WPQ8GA48DQT3" localSheetId="7" hidden="1">Addn [12]Info!$F$11:$F$12</definedName>
    <definedName name="BExEVRZZXQNCUB14WPQ8GA48DQT3" hidden="1">Addn [12]Info!$F$11:$F$12</definedName>
    <definedName name="BExEVXUI6PQXR3D5BE29CJJ6DV2N" localSheetId="7" hidden="1">Functional [13]Costs!$B$3</definedName>
    <definedName name="BExEVXUI6PQXR3D5BE29CJJ6DV2N" hidden="1">Functional [13]Costs!$B$3</definedName>
    <definedName name="BExEWB18OJGAK1WTLGEY7JBB9YYA" localSheetId="7" hidden="1">SEU Func [14]Area!$A$12:$B$12</definedName>
    <definedName name="BExEWB18OJGAK1WTLGEY7JBB9YYA" hidden="1">SEU Func [14]Area!$A$12:$B$12</definedName>
    <definedName name="BExEWKXAR9PKJRKRQI6VK7GAUXR1" hidden="1">#REF!</definedName>
    <definedName name="BExEWM9T10EA58YE3U9SIXKEYV44" localSheetId="7" hidden="1">SEU Func [14]Area!$D$24:$E$24</definedName>
    <definedName name="BExEWM9T10EA58YE3U9SIXKEYV44" hidden="1">SEU Func [14]Area!$D$24:$E$24</definedName>
    <definedName name="BExEXM8E0F2BQDCLAB77JFLQ0PT9" localSheetId="7" hidden="1">Functional [13]Costs!$F$11:$F$12</definedName>
    <definedName name="BExEXM8E0F2BQDCLAB77JFLQ0PT9" hidden="1">Functional [13]Costs!$F$11:$F$12</definedName>
    <definedName name="BExEZ0A8XICFQ6C9HWDCGUHIDXDN" localSheetId="7" hidden="1">SEU Func [14]Area!$A$27:$B$27</definedName>
    <definedName name="BExEZ0A8XICFQ6C9HWDCGUHIDXDN" hidden="1">SEU Func [14]Area!$A$27:$B$27</definedName>
    <definedName name="BExEZ76ENXGOBF5PBXQJ70L9O2PZ" localSheetId="7" hidden="1">SEU Driver [17]Cd!$A$15:$B$15</definedName>
    <definedName name="BExEZ76ENXGOBF5PBXQJ70L9O2PZ" hidden="1">SEU Driver [17]Cd!$A$15:$B$15</definedName>
    <definedName name="BExEZA6AQF951QMNDZITNW6I9YF4" localSheetId="7" hidden="1">SEU Func [14]Area!$A$25:$B$25</definedName>
    <definedName name="BExEZA6AQF951QMNDZITNW6I9YF4" hidden="1">SEU Func [14]Area!$A$25:$B$25</definedName>
    <definedName name="BExEZHTCTFHWIE5X77O7X7BXREQI" localSheetId="7" hidden="1">SCG Func [14]Area!$D$3:$E$3</definedName>
    <definedName name="BExEZHTCTFHWIE5X77O7X7BXREQI" hidden="1">SCG Func [14]Area!$D$3:$E$3</definedName>
    <definedName name="BExEZJGS1LRPE6VTO367I075MALO" localSheetId="7" hidden="1">Addn [12]Info!$B$39:$T$72</definedName>
    <definedName name="BExEZJGS1LRPE6VTO367I075MALO" hidden="1">Addn [12]Info!$B$39:$T$72</definedName>
    <definedName name="BExEZNYMRBM329VJ6BYON8FE3A6P" hidden="1">#REF!</definedName>
    <definedName name="BExF0OISVALZJC3KCPHVSTSPJ06G" localSheetId="7" hidden="1">Addn [12]Info!$B$79:$T$101</definedName>
    <definedName name="BExF0OISVALZJC3KCPHVSTSPJ06G" hidden="1">Addn [12]Info!$B$79:$T$101</definedName>
    <definedName name="BExF1325NS5JVS6VT49CGOE612FK" localSheetId="7" hidden="1">SEU Func [14]Area!$D$15:$E$15</definedName>
    <definedName name="BExF1325NS5JVS6VT49CGOE612FK" hidden="1">SEU Func [14]Area!$D$15:$E$15</definedName>
    <definedName name="BExF1R6P0MN4JZAT3ZF12QGYH74R" localSheetId="7" hidden="1">SCG Func [14]Area!$D$11:$E$11</definedName>
    <definedName name="BExF1R6P0MN4JZAT3ZF12QGYH74R" hidden="1">SCG Func [14]Area!$D$11:$E$11</definedName>
    <definedName name="BExF22Q5GLEZIXJFJ9QNV296EVC9" localSheetId="7" hidden="1">SEU Driver by Func [14]Area!$A$7:$B$7</definedName>
    <definedName name="BExF22Q5GLEZIXJFJ9QNV296EVC9" hidden="1">SEU Driver by Func [14]Area!$A$7:$B$7</definedName>
    <definedName name="BExF2DNW3LPYTH861EFEUJNG7R3Y" localSheetId="7" hidden="1">SEU Func [14]Area!$A$8:$B$8</definedName>
    <definedName name="BExF2DNW3LPYTH861EFEUJNG7R3Y" hidden="1">SEU Func [14]Area!$A$8:$B$8</definedName>
    <definedName name="BExF3H2O11H0RHQ9Q7S28D9I2YFF" localSheetId="7" hidden="1">Functional [13]Costs!$B$31:$T$320</definedName>
    <definedName name="BExF3H2O11H0RHQ9Q7S28D9I2YFF" hidden="1">Functional [13]Costs!$B$31:$T$320</definedName>
    <definedName name="BExF3TYLWVJF9PW2Q562URNI9HS3" localSheetId="7" hidden="1">Addn [12]Info!$B$8:$C$9</definedName>
    <definedName name="BExF3TYLWVJF9PW2Q562URNI9HS3" hidden="1">Addn [12]Info!$B$8:$C$9</definedName>
    <definedName name="BExF3YWJ9AGH6R3FHIC5E2RHLM77" localSheetId="7" hidden="1">SEU Func [14]Area!$A$10:$B$10</definedName>
    <definedName name="BExF3YWJ9AGH6R3FHIC5E2RHLM77" hidden="1">SEU Func [14]Area!$A$10:$B$10</definedName>
    <definedName name="BExF3ZYEVITE9FYW53VPFQQ2F1NW" localSheetId="7" hidden="1">[0]!SDGE Func [14]Area!$D$3:$E$3</definedName>
    <definedName name="BExF3ZYEVITE9FYW53VPFQQ2F1NW" hidden="1">[0]!SDGE Func [14]Area!$D$3:$E$3</definedName>
    <definedName name="BExF415J0OXHQZRM64F05WAGOA0A" localSheetId="7" hidden="1">SEU Func Comm by [16]Driver!$A$14:$B$14</definedName>
    <definedName name="BExF415J0OXHQZRM64F05WAGOA0A" hidden="1">SEU Func Comm by [16]Driver!$A$14:$B$14</definedName>
    <definedName name="BExF421YI6V0HJL4LMQMKBC8KI1Z" localSheetId="7" hidden="1">Financial &amp; Non-[15]Financial!$B$7:$C$9</definedName>
    <definedName name="BExF421YI6V0HJL4LMQMKBC8KI1Z" hidden="1">Financial &amp; Non-[15]Financial!$B$7:$C$9</definedName>
    <definedName name="BExF4870SD6GYYBXV19HVKQE7S50" localSheetId="7" hidden="1">Addn [12]Info!$B$4:$B$5</definedName>
    <definedName name="BExF4870SD6GYYBXV19HVKQE7S50" hidden="1">Addn [12]Info!$B$4:$B$5</definedName>
    <definedName name="BExF4JVTKGSB9I6CJ72A7TOZE4CN" localSheetId="7" hidden="1">SEU Driver by Func [18]Comm!$A$5:$B$5</definedName>
    <definedName name="BExF4JVTKGSB9I6CJ72A7TOZE4CN" hidden="1">SEU Driver by Func [18]Comm!$A$5:$B$5</definedName>
    <definedName name="BExF4SQ23FGVM2RD7ROEH120ZOSM" localSheetId="7" hidden="1">Functional [13]Costs!$B$14:$U$317</definedName>
    <definedName name="BExF4SQ23FGVM2RD7ROEH120ZOSM" hidden="1">Functional [13]Costs!$B$14:$U$317</definedName>
    <definedName name="BExF579EMBCCKTQ787NH5YBB9CXI" localSheetId="7" hidden="1">SEU Driver by Func [14]Area!$D$7:$E$7</definedName>
    <definedName name="BExF579EMBCCKTQ787NH5YBB9CXI" hidden="1">SEU Driver by Func [14]Area!$D$7:$E$7</definedName>
    <definedName name="BExF59NQZO044CZ1UDDUUT1GMGGB" localSheetId="7" hidden="1">Addn [12]Info!$B$27:$T$38</definedName>
    <definedName name="BExF59NQZO044CZ1UDDUUT1GMGGB" hidden="1">Addn [12]Info!$B$27:$T$38</definedName>
    <definedName name="BExF5NALJ6KWCBF2J2SJV1RAKIIA" localSheetId="7" hidden="1">[0]!SDGE Func [14]Area!$A$1:$A$1</definedName>
    <definedName name="BExF5NALJ6KWCBF2J2SJV1RAKIIA" hidden="1">[0]!SDGE Func [14]Area!$A$1:$A$1</definedName>
    <definedName name="BExF6610V6SPKG6Y40RHAG258JBC" hidden="1">#REF!</definedName>
    <definedName name="BExF6TUPOWY2HNDNPUBPWMXJZVG1" localSheetId="7" hidden="1">Functional [13]Costs!$B$7:$C$7</definedName>
    <definedName name="BExF6TUPOWY2HNDNPUBPWMXJZVG1" hidden="1">Functional [13]Costs!$B$7:$C$7</definedName>
    <definedName name="BExF7AXRCV25ZBTOJ6CA7J6SRJPV" localSheetId="7" hidden="1">Addn [12]Info!$B$14:$T$27</definedName>
    <definedName name="BExF7AXRCV25ZBTOJ6CA7J6SRJPV" hidden="1">Addn [12]Info!$B$14:$T$27</definedName>
    <definedName name="BExF7YREKZ9KNA4NJFZO3ZUQYEKL" localSheetId="7" hidden="1">Functional [13]Costs!$B$8:$C$9</definedName>
    <definedName name="BExF7YREKZ9KNA4NJFZO3ZUQYEKL" hidden="1">Functional [13]Costs!$B$8:$C$9</definedName>
    <definedName name="BExGKN1EQXCDQEHXP2JYQQRYTRWK" localSheetId="7" hidden="1">Addn [12]Info!$B$100:$T$208</definedName>
    <definedName name="BExGKN1EQXCDQEHXP2JYQQRYTRWK" hidden="1">Addn [12]Info!$B$100:$T$208</definedName>
    <definedName name="BExGLHB4SQLGEEKYPK5PCSP8CXIU" localSheetId="7" hidden="1">SEU Func [14]Area!$D$27:$E$27</definedName>
    <definedName name="BExGLHB4SQLGEEKYPK5PCSP8CXIU" hidden="1">SEU Func [14]Area!$D$27:$E$27</definedName>
    <definedName name="BExGLKB1KMG0JUC55WOOFYX0L1QT" localSheetId="7" hidden="1">Financial &amp; Non-[15]Financial!$B$110:$P$133</definedName>
    <definedName name="BExGLKB1KMG0JUC55WOOFYX0L1QT" hidden="1">Financial &amp; Non-[15]Financial!$B$110:$P$133</definedName>
    <definedName name="BExGLQ02ITX09XCPFPXUSEY9X9O6" localSheetId="7" hidden="1">Addn [12]Info!$B$14:$T$27</definedName>
    <definedName name="BExGLQ02ITX09XCPFPXUSEY9X9O6" hidden="1">Addn [12]Info!$B$14:$T$27</definedName>
    <definedName name="BExGLYE4J4L87N4M36NDPS2FTWGP" localSheetId="7" hidden="1">Functional [13]Costs!$B$11:$E$13</definedName>
    <definedName name="BExGLYE4J4L87N4M36NDPS2FTWGP" hidden="1">Functional [13]Costs!$B$11:$E$13</definedName>
    <definedName name="BExGM1OUGUFAEN5JAJ448R6L0DC9" localSheetId="7" hidden="1">SEU Driver [17]Cd!$D$3:$E$3</definedName>
    <definedName name="BExGM1OUGUFAEN5JAJ448R6L0DC9" hidden="1">SEU Driver [17]Cd!$D$3:$E$3</definedName>
    <definedName name="BExGM4OR6LGJ4FDHDF9B4FQLO5VG" hidden="1">#REF!</definedName>
    <definedName name="BExGMMO4PGKI0FCLLW0Y83EE49RL" localSheetId="7" hidden="1">Addn [12]Info!$B$27:$T$38</definedName>
    <definedName name="BExGMMO4PGKI0FCLLW0Y83EE49RL" hidden="1">Addn [12]Info!$B$27:$T$38</definedName>
    <definedName name="BExGMTESDL71HXFF5HGI2UNODRJZ" localSheetId="7" hidden="1">SEU Driver by Func [14]Area!$A$1:$A$1</definedName>
    <definedName name="BExGMTESDL71HXFF5HGI2UNODRJZ" hidden="1">SEU Driver by Func [14]Area!$A$1:$A$1</definedName>
    <definedName name="BExGMVYK8MOJBCT6MO7TFJCQWCB4" localSheetId="7" hidden="1">Addn [12]Info!$B$217:$T$225</definedName>
    <definedName name="BExGMVYK8MOJBCT6MO7TFJCQWCB4" hidden="1">Addn [12]Info!$B$217:$T$225</definedName>
    <definedName name="BExGNLVTUF1UPFTN1H04SGPNRF7J" localSheetId="7" hidden="1">Functional [13]Costs!$B$7:$C$7</definedName>
    <definedName name="BExGNLVTUF1UPFTN1H04SGPNRF7J" hidden="1">Functional [13]Costs!$B$7:$C$7</definedName>
    <definedName name="BExGNW803QVDQPUE9JUS0V7PM9XV" localSheetId="7" hidden="1">Addn [12]Info!$B$7:$C$7</definedName>
    <definedName name="BExGNW803QVDQPUE9JUS0V7PM9XV" hidden="1">Addn [12]Info!$B$7:$C$7</definedName>
    <definedName name="BExGO39MU9M3YRTE728WTLYISKF8" localSheetId="7" hidden="1">Addn [12]Info!$B$71:$T$78</definedName>
    <definedName name="BExGO39MU9M3YRTE728WTLYISKF8" hidden="1">Addn [12]Info!$B$71:$T$78</definedName>
    <definedName name="BExGO9V0UPC4EUV2KNMCLR1LECQ7" localSheetId="7" hidden="1">Addn [12]Info!$B$27:$T$38</definedName>
    <definedName name="BExGO9V0UPC4EUV2KNMCLR1LECQ7" hidden="1">Addn [12]Info!$B$27:$T$38</definedName>
    <definedName name="BExGOBCYYQ32Y05966JGP890LR5P" localSheetId="7" hidden="1">Financial &amp; Non-[15]Financial!$B$14:$P$108</definedName>
    <definedName name="BExGOBCYYQ32Y05966JGP890LR5P" hidden="1">Financial &amp; Non-[15]Financial!$B$14:$P$108</definedName>
    <definedName name="BExGPJ9JSSVOEMUU1M5YPEVFX4NG" localSheetId="7" hidden="1">SEU Driver by Func [14]Area!$A$3:$B$3</definedName>
    <definedName name="BExGPJ9JSSVOEMUU1M5YPEVFX4NG" hidden="1">SEU Driver by Func [14]Area!$A$3:$B$3</definedName>
    <definedName name="BExGPYEBZP2PJXBPRNVLPF811HK5" localSheetId="7" hidden="1">Addn [12]Info!$B$39:$T$72</definedName>
    <definedName name="BExGPYEBZP2PJXBPRNVLPF811HK5" hidden="1">Addn [12]Info!$B$39:$T$72</definedName>
    <definedName name="BExGQ6SGHLX1UM9L4HFT426AGHTJ" hidden="1">#REF!</definedName>
    <definedName name="BExGQOMI69EAM2G0OO7JQ9QWBGHF" localSheetId="7" hidden="1">SCG Func [14]Area!$D$3:$E$3</definedName>
    <definedName name="BExGQOMI69EAM2G0OO7JQ9QWBGHF" hidden="1">SCG Func [14]Area!$D$3:$E$3</definedName>
    <definedName name="BExGQXM28CAHL5P2JT4MT12AXVKQ" localSheetId="7" hidden="1">Functional [13]Costs!$G$11:$G$12</definedName>
    <definedName name="BExGQXM28CAHL5P2JT4MT12AXVKQ" hidden="1">Functional [13]Costs!$G$11:$G$12</definedName>
    <definedName name="BExGR05TTS4EEK6FJB4Z1XNCU2IL" hidden="1">#REF!</definedName>
    <definedName name="BExGR2PH07U3CUHH1SJI9MSVTF4X" localSheetId="7" hidden="1">[0]!SDGE Func [14]Area!$D$12:$E$12</definedName>
    <definedName name="BExGR2PH07U3CUHH1SJI9MSVTF4X" hidden="1">[0]!SDGE Func [14]Area!$D$12:$E$12</definedName>
    <definedName name="BExGRCLIZJ7923TN9WTU4JZQTJYD" localSheetId="7" hidden="1">SEU Driver [17]Cd!$D$11:$E$11</definedName>
    <definedName name="BExGRCLIZJ7923TN9WTU4JZQTJYD" hidden="1">SEU Driver [17]Cd!$D$11:$E$11</definedName>
    <definedName name="BExGRNOQ1INB98JYFD7QR60QU8J0" localSheetId="7" hidden="1">Addn [12]Info!$B$78:$T$100</definedName>
    <definedName name="BExGRNOQ1INB98JYFD7QR60QU8J0" hidden="1">Addn [12]Info!$B$78:$T$100</definedName>
    <definedName name="BExGROABY17NJ0W01ONPLDSLT7KW" localSheetId="7" hidden="1">Addn [12]Info!$B$79:$T$101</definedName>
    <definedName name="BExGROABY17NJ0W01ONPLDSLT7KW" hidden="1">Addn [12]Info!$B$79:$T$101</definedName>
    <definedName name="BExGRTDQRTVRLDLDG9M3OT7SCRYO" hidden="1">#REF!</definedName>
    <definedName name="BExGS1H2LMB6GNAYU1SO8C2A7ZCY" hidden="1">#REF!</definedName>
    <definedName name="BExGSET422SC76HGF6BD7D0Y4AJ7" localSheetId="7" hidden="1">SEU Driver by Func [14]Area!$D$3:$E$3</definedName>
    <definedName name="BExGSET422SC76HGF6BD7D0Y4AJ7" hidden="1">SEU Driver by Func [14]Area!$D$3:$E$3</definedName>
    <definedName name="BExGSJLREUNQM8QN7XF7ULBE3ABJ" localSheetId="7" hidden="1">Functional [13]Costs!$B$14:$AC$317</definedName>
    <definedName name="BExGSJLREUNQM8QN7XF7ULBE3ABJ" hidden="1">Functional [13]Costs!$B$14:$AC$317</definedName>
    <definedName name="BExGSRP2RCVSVBEI53K7SAI5Q9PI" localSheetId="7" hidden="1">SCG Func [14]Area!$A$7:$B$7</definedName>
    <definedName name="BExGSRP2RCVSVBEI53K7SAI5Q9PI" hidden="1">SCG Func [14]Area!$A$7:$B$7</definedName>
    <definedName name="BExGSU3EO2DALPTV06MEXU0DGFQC" localSheetId="7" hidden="1">SEU Func [14]Area!$D$14:$E$14</definedName>
    <definedName name="BExGSU3EO2DALPTV06MEXU0DGFQC" hidden="1">SEU Func [14]Area!$D$14:$E$14</definedName>
    <definedName name="BExGT9TRBEXEWQ0B9KXJX7Z5UJRY" localSheetId="7" hidden="1">Financial &amp; Non-[15]Financial!$B$14:$P$108</definedName>
    <definedName name="BExGT9TRBEXEWQ0B9KXJX7Z5UJRY" hidden="1">Financial &amp; Non-[15]Financial!$B$14:$P$108</definedName>
    <definedName name="BExGTBMJUADXPOUCEYU665THGQO2" localSheetId="7" hidden="1">Functional [13]Costs!$F$11:$F$12</definedName>
    <definedName name="BExGTBMJUADXPOUCEYU665THGQO2" hidden="1">Functional [13]Costs!$F$11:$F$12</definedName>
    <definedName name="BExGTIITSO78YF6RR73QHWEYK87U" localSheetId="7" hidden="1">Addn [12]Info!$B$14:$T$27</definedName>
    <definedName name="BExGTIITSO78YF6RR73QHWEYK87U" hidden="1">Addn [12]Info!$B$14:$T$27</definedName>
    <definedName name="BExGUAOWJHFLPH9QVH93IOYVKOMO" localSheetId="7" hidden="1">[0]!SDGE Func [14]Area!$A$7:$B$7</definedName>
    <definedName name="BExGUAOWJHFLPH9QVH93IOYVKOMO" hidden="1">[0]!SDGE Func [14]Area!$A$7:$B$7</definedName>
    <definedName name="BExGUGJ7JW4B1Q93WL3HH2XKDWXW" localSheetId="7" hidden="1">Addn [12]Info!$B$212:$T$215</definedName>
    <definedName name="BExGUGJ7JW4B1Q93WL3HH2XKDWXW" hidden="1">Addn [12]Info!$B$212:$T$215</definedName>
    <definedName name="BExGUOBXX25SLEUMAHTMBBD37IF8" localSheetId="7" hidden="1">SCG Func [14]Area!$A$14:$B$14</definedName>
    <definedName name="BExGUOBXX25SLEUMAHTMBBD37IF8" hidden="1">SCG Func [14]Area!$A$14:$B$14</definedName>
    <definedName name="BExGV83UEDIYPPYAFYK850MTRA20" hidden="1">#REF!</definedName>
    <definedName name="BExGVWU3I1N98ZJLT37NV6U7MU41" localSheetId="7" hidden="1">Addn [12]Info!$B$4:$B$5</definedName>
    <definedName name="BExGVWU3I1N98ZJLT37NV6U7MU41" hidden="1">Addn [12]Info!$B$4:$B$5</definedName>
    <definedName name="BExGVXVSDMTHO66SM4TYGELLKBHR" localSheetId="7" hidden="1">SCG Func [14]Area!$D$6:$E$6</definedName>
    <definedName name="BExGVXVSDMTHO66SM4TYGELLKBHR" hidden="1">SCG Func [14]Area!$D$6:$E$6</definedName>
    <definedName name="BExGW1XJNF8ZA5174XEG2T1BA0LK" hidden="1">#REF!</definedName>
    <definedName name="BExGX3E1UUGUNWM7H46KUNH1G7V9" localSheetId="7" hidden="1">SEU Func Area by [16]Driver!$A$12:$B$12</definedName>
    <definedName name="BExGX3E1UUGUNWM7H46KUNH1G7V9" hidden="1">SEU Func Area by [16]Driver!$A$12:$B$12</definedName>
    <definedName name="BExGXFDNXOOKOD5MZTQ0KVDF4N34" hidden="1">#REF!</definedName>
    <definedName name="BExGXNX1TWG5GTUBXCTBTF1B4KJV" localSheetId="7" hidden="1">Financial &amp; Non-[15]Financial!$F$11:$F$12</definedName>
    <definedName name="BExGXNX1TWG5GTUBXCTBTF1B4KJV" hidden="1">Financial &amp; Non-[15]Financial!$F$11:$F$12</definedName>
    <definedName name="BExGXQM6KA3CYNQRFGYQ73WXXG17" localSheetId="7" hidden="1">[0]!SDGE Func [14]Area!$D$9:$E$9</definedName>
    <definedName name="BExGXQM6KA3CYNQRFGYQ73WXXG17" hidden="1">[0]!SDGE Func [14]Area!$D$9:$E$9</definedName>
    <definedName name="BExGXX7JK0MPSZQT0YGZ8WBGKX1B" localSheetId="7" hidden="1">Addn [12]Info!$B$4:$B$5</definedName>
    <definedName name="BExGXX7JK0MPSZQT0YGZ8WBGKX1B" hidden="1">Addn [12]Info!$B$4:$B$5</definedName>
    <definedName name="BExGY55KGVQABF1JSG4UW8ZYF0V0" localSheetId="7" hidden="1">Addn [12]Info!$B$11:$E$13</definedName>
    <definedName name="BExGY55KGVQABF1JSG4UW8ZYF0V0" hidden="1">Addn [12]Info!$B$11:$E$13</definedName>
    <definedName name="BExGY7ZZ56Z6VYPBCD3UONC4EJZG" localSheetId="7" hidden="1">Functional [13]Costs!$B$11:$E$13</definedName>
    <definedName name="BExGY7ZZ56Z6VYPBCD3UONC4EJZG" hidden="1">Functional [13]Costs!$B$11:$E$13</definedName>
    <definedName name="BExGY9CMOVKAA1T7PZKIYJK1B21L" localSheetId="7" hidden="1">Addn [12]Info!$B$8:$C$9</definedName>
    <definedName name="BExGY9CMOVKAA1T7PZKIYJK1B21L" hidden="1">Addn [12]Info!$B$8:$C$9</definedName>
    <definedName name="BExGYKL4E6PDS7BORYW6OIYDZ08D" hidden="1">#REF!</definedName>
    <definedName name="BExGZANU0NKBR7BENVVONMA3G9VH" localSheetId="7" hidden="1">Functional [13]Costs!$F$10:$F$11</definedName>
    <definedName name="BExGZANU0NKBR7BENVVONMA3G9VH" hidden="1">Functional [13]Costs!$F$10:$F$11</definedName>
    <definedName name="BExGZE3V7GJL3EY0JX5GX8MBWN8U" localSheetId="7" hidden="1">SEU Func Comm by [16]Driver!$D$6:$E$6</definedName>
    <definedName name="BExGZE3V7GJL3EY0JX5GX8MBWN8U" hidden="1">SEU Func Comm by [16]Driver!$D$6:$E$6</definedName>
    <definedName name="BExGZEPFQH1LIB70VVOS2H2BZGAG" localSheetId="7" hidden="1">SEU Driver [17]Cd!$A$14:$B$14</definedName>
    <definedName name="BExGZEPFQH1LIB70VVOS2H2BZGAG" hidden="1">SEU Driver [17]Cd!$A$14:$B$14</definedName>
    <definedName name="BExGZHJZPD8DKFQ3732QJAL8QVXT" localSheetId="7" hidden="1">Addn [12]Info!$B$102:$T$211</definedName>
    <definedName name="BExGZHJZPD8DKFQ3732QJAL8QVXT" hidden="1">Addn [12]Info!$B$102:$T$211</definedName>
    <definedName name="BExGZJ1XKN2W09Q7JR3W6MM4STLQ" localSheetId="7" hidden="1">Financial &amp; Non-[15]Financial!$B$131:$P$154</definedName>
    <definedName name="BExGZJ1XKN2W09Q7JR3W6MM4STLQ" hidden="1">Financial &amp; Non-[15]Financial!$B$131:$P$154</definedName>
    <definedName name="BExGZQZS6V2URKO3EIGKOOVHUU3H" localSheetId="7" hidden="1">Addn [12]Info!$B$39:$T$72</definedName>
    <definedName name="BExGZQZS6V2URKO3EIGKOOVHUU3H" hidden="1">Addn [12]Info!$B$39:$T$72</definedName>
    <definedName name="BExH0IKGVHOBJIDPCZHJ479O3SRP" localSheetId="7" hidden="1">SEU Func [14]Area!$A$5:$B$5</definedName>
    <definedName name="BExH0IKGVHOBJIDPCZHJ479O3SRP" hidden="1">SEU Func [14]Area!$A$5:$B$5</definedName>
    <definedName name="BExH1YKD2I1DBVJNDJET8J83W122" localSheetId="7" hidden="1">[0]!SDGE Func [14]Area!$A$13:$B$13</definedName>
    <definedName name="BExH1YKD2I1DBVJNDJET8J83W122" hidden="1">[0]!SDGE Func [14]Area!$A$13:$B$13</definedName>
    <definedName name="BExH2CY9K2FSWO15D9QFCTPUHA9H" localSheetId="7" hidden="1">Addn [12]Info!$F$11:$F$12</definedName>
    <definedName name="BExH2CY9K2FSWO15D9QFCTPUHA9H" hidden="1">Addn [12]Info!$F$11:$F$12</definedName>
    <definedName name="BExH2D91ZFWCDB3SI5A50B000FVX" localSheetId="7" hidden="1">Addn [12]Info!$B$7:$C$7</definedName>
    <definedName name="BExH2D91ZFWCDB3SI5A50B000FVX" hidden="1">Addn [12]Info!$B$7:$C$7</definedName>
    <definedName name="BExH2YZ94P6CDZWU4OBA137L6UHO" localSheetId="7" hidden="1">SEU Func [14]Area!$A$22:$B$22</definedName>
    <definedName name="BExH2YZ94P6CDZWU4OBA137L6UHO" hidden="1">SEU Func [14]Area!$A$22:$B$22</definedName>
    <definedName name="BExH3P7DTX62RPMIDHX5GI04FYKQ" localSheetId="7" hidden="1">Functional [13]Costs!$G$11:$G$12</definedName>
    <definedName name="BExH3P7DTX62RPMIDHX5GI04FYKQ" hidden="1">Functional [13]Costs!$G$11:$G$12</definedName>
    <definedName name="BExH4ETUSFTMPBY6PV1SWMC6QX5G" hidden="1">#REF!</definedName>
    <definedName name="BExIFSCMTI0FAJ8EV2XHIBYCOK6I" localSheetId="7" hidden="1">Addn [12]Info!$B$27:$T$38</definedName>
    <definedName name="BExIFSCMTI0FAJ8EV2XHIBYCOK6I" hidden="1">Addn [12]Info!$B$27:$T$38</definedName>
    <definedName name="BExIH2T1CRIPNN2YFR7GOWLYEA52" localSheetId="7" hidden="1">SCG Func [14]Area!$D$7:$E$7</definedName>
    <definedName name="BExIH2T1CRIPNN2YFR7GOWLYEA52" hidden="1">SCG Func [14]Area!$D$7:$E$7</definedName>
    <definedName name="BExIH2T1IY9JQEUFBZ4JLOJV0TG5" localSheetId="7" hidden="1">Functional [13]Costs!$B$7:$C$7</definedName>
    <definedName name="BExIH2T1IY9JQEUFBZ4JLOJV0TG5" hidden="1">Functional [13]Costs!$B$7:$C$7</definedName>
    <definedName name="BExIHGAIUBSYBR9A804NA3TRM4S8" hidden="1">#REF!</definedName>
    <definedName name="BExIHZRVCSHLCGDXWK8U6MU55AB7" localSheetId="7" hidden="1">SEU Func [14]Area!$D$8:$E$8</definedName>
    <definedName name="BExIHZRVCSHLCGDXWK8U6MU55AB7" hidden="1">SEU Func [14]Area!$D$8:$E$8</definedName>
    <definedName name="BExII4VA48OXWGVJF9IBSMUY9V98" localSheetId="7" hidden="1">Functional [13]Costs!$B$4:$B$5</definedName>
    <definedName name="BExII4VA48OXWGVJF9IBSMUY9V98" hidden="1">Functional [13]Costs!$B$4:$B$5</definedName>
    <definedName name="BExII7EXHAHJM240CRUWBO9962O7" localSheetId="7" hidden="1">Addn [12]Info!$B$38:$T$71</definedName>
    <definedName name="BExII7EXHAHJM240CRUWBO9962O7" hidden="1">Addn [12]Info!$B$38:$T$71</definedName>
    <definedName name="BExIITW628XK67X2U1OPK4J84ZEV" hidden="1">#REF!</definedName>
    <definedName name="BExIJ7DPBEAMQ0MSR84W0UBZWEGS" localSheetId="7" hidden="1">SEU Func [14]Area!$A$13:$B$13</definedName>
    <definedName name="BExIJ7DPBEAMQ0MSR84W0UBZWEGS" hidden="1">SEU Func [14]Area!$A$13:$B$13</definedName>
    <definedName name="BExIJA84K6XVD5SKJPK4SV2P73TB" hidden="1">#REF!</definedName>
    <definedName name="BExIJNPMVEY41OWJGVYMC94PWIYE" localSheetId="7" hidden="1">Addn [12]Info!$B$102:$T$211</definedName>
    <definedName name="BExIJNPMVEY41OWJGVYMC94PWIYE" hidden="1">Addn [12]Info!$B$102:$T$211</definedName>
    <definedName name="BExIJPIDP9JV8OJLIDAYGPANDFSY" localSheetId="7" hidden="1">Financial &amp; Non-[15]Financial!$B$7:$C$9</definedName>
    <definedName name="BExIJPIDP9JV8OJLIDAYGPANDFSY" hidden="1">Financial &amp; Non-[15]Financial!$B$7:$C$9</definedName>
    <definedName name="BExIJPNPAAVDZH0GGK1FKGQPZZSM" hidden="1">#REF!</definedName>
    <definedName name="BExIK1HYH5WNNXHXQ1OWPYCTHU72" localSheetId="7" hidden="1">Addn [12]Info!$B$39:$T$72</definedName>
    <definedName name="BExIK1HYH5WNNXHXQ1OWPYCTHU72" hidden="1">Addn [12]Info!$B$39:$T$72</definedName>
    <definedName name="BExIKEZJKO4ZEDFGQII0YK1U11JZ" hidden="1">#REF!</definedName>
    <definedName name="BExIKRKOIS45NJ5YKIDVWPQOYOL9" localSheetId="7" hidden="1">Addn [12]Info!$B$39:$T$72</definedName>
    <definedName name="BExIKRKOIS45NJ5YKIDVWPQOYOL9" hidden="1">Addn [12]Info!$B$39:$T$72</definedName>
    <definedName name="BExIL4B5GFRFNQH8Q8AMHVEHCUZO" localSheetId="7" hidden="1">Functional [13]Costs!$B$8:$C$9</definedName>
    <definedName name="BExIL4B5GFRFNQH8Q8AMHVEHCUZO" hidden="1">Functional [13]Costs!$B$8:$C$9</definedName>
    <definedName name="BExIL4GLR59EU0W87F88F2QG1Z8O" hidden="1">#REF!</definedName>
    <definedName name="BExILAR1ZPEWM5YR24H92C0JDRRN" localSheetId="7" hidden="1">Addn [12]Info!$B$13:$T$26</definedName>
    <definedName name="BExILAR1ZPEWM5YR24H92C0JDRRN" hidden="1">Addn [12]Info!$B$13:$T$26</definedName>
    <definedName name="BExILDATS6PRT5N7FTAWPKOBH5B7" hidden="1">#REF!</definedName>
    <definedName name="BExILWHDUF5X53U4Q4U0I1JKVVE5" localSheetId="7" hidden="1">Functional [13]Costs!$B$8:$C$9</definedName>
    <definedName name="BExILWHDUF5X53U4Q4U0I1JKVVE5" hidden="1">Functional [13]Costs!$B$8:$C$9</definedName>
    <definedName name="BExIM4VIKFX1GI2KS4JBBQD4OZC4" localSheetId="7" hidden="1">Addn [12]Info!$B$8:$C$9</definedName>
    <definedName name="BExIM4VIKFX1GI2KS4JBBQD4OZC4" hidden="1">Addn [12]Info!$B$8:$C$9</definedName>
    <definedName name="BExIMC2EV8MZFYH202AYX95VN5T4" localSheetId="7" hidden="1">Functional [13]Costs!$B$14:$AC$317</definedName>
    <definedName name="BExIMC2EV8MZFYH202AYX95VN5T4" hidden="1">Functional [13]Costs!$B$14:$AC$317</definedName>
    <definedName name="BExIMQ5KZ1K5TTI03C4VA04B2U57" localSheetId="7" hidden="1">Functional [13]Costs!$B$14</definedName>
    <definedName name="BExIMQ5KZ1K5TTI03C4VA04B2U57" hidden="1">Functional [13]Costs!$B$14</definedName>
    <definedName name="BExIN13AVDPXLS4PF4Z9M9G1Z76E" localSheetId="7" hidden="1">SEU Func [14]Area!$D$9:$E$9</definedName>
    <definedName name="BExIN13AVDPXLS4PF4Z9M9G1Z76E" hidden="1">SEU Func [14]Area!$D$9:$E$9</definedName>
    <definedName name="BExIND86ZS4TEVYV6ZK18DKTBFIO" localSheetId="7" hidden="1">SEU Driver by Func [14]Area!$A$11:$B$11</definedName>
    <definedName name="BExIND86ZS4TEVYV6ZK18DKTBFIO" hidden="1">SEU Driver by Func [14]Area!$A$11:$B$11</definedName>
    <definedName name="BExIO8P4YOIMV1JAWVAZ4DO6021M" localSheetId="7" hidden="1">Addn [12]Info!$B$102:$T$211</definedName>
    <definedName name="BExIO8P4YOIMV1JAWVAZ4DO6021M" hidden="1">Addn [12]Info!$B$102:$T$211</definedName>
    <definedName name="BExIP5D60RQDO1HRB19L6DCT83H4" localSheetId="7" hidden="1">Addn [12]Info!$B$78:$T$100</definedName>
    <definedName name="BExIP5D60RQDO1HRB19L6DCT83H4" hidden="1">Addn [12]Info!$B$78:$T$100</definedName>
    <definedName name="BExIPBNM3CSLE9YV7LOT0R11MJBI" localSheetId="7" hidden="1">Addn [12]Info!$B$8:$C$9</definedName>
    <definedName name="BExIPBNM3CSLE9YV7LOT0R11MJBI" hidden="1">Addn [12]Info!$B$8:$C$9</definedName>
    <definedName name="BExIQ92Q0519J5MJF4MW49ZAAUV6" localSheetId="7" hidden="1">SCG Func [14]Area!$A$6:$B$6</definedName>
    <definedName name="BExIQ92Q0519J5MJF4MW49ZAAUV6" hidden="1">SCG Func [14]Area!$A$6:$B$6</definedName>
    <definedName name="BExIQEM98FHB6XHBDY1JFPRGK4MD" localSheetId="7" hidden="1">Addn [12]Info!$B$27:$T$38</definedName>
    <definedName name="BExIQEM98FHB6XHBDY1JFPRGK4MD" hidden="1">Addn [12]Info!$B$27:$T$38</definedName>
    <definedName name="BExIQK0GFOIXW53793KMLA7DSQWI" localSheetId="7" hidden="1">Addn [12]Info!$B$4:$B$5</definedName>
    <definedName name="BExIQK0GFOIXW53793KMLA7DSQWI" hidden="1">Addn [12]Info!$B$4:$B$5</definedName>
    <definedName name="BExIQS98Y1Q64V6T2E9KQVFOKVI8" localSheetId="7" hidden="1">Addn [12]Info!$B$7:$C$7</definedName>
    <definedName name="BExIQS98Y1Q64V6T2E9KQVFOKVI8" hidden="1">Addn [12]Info!$B$7:$C$7</definedName>
    <definedName name="BExIQTG93KR7ME8UBCBGVA6APZ6M" localSheetId="7" hidden="1">SEU Driver by Func [14]Area!$D$5:$E$5</definedName>
    <definedName name="BExIQTG93KR7ME8UBCBGVA6APZ6M" hidden="1">SEU Driver by Func [14]Area!$D$5:$E$5</definedName>
    <definedName name="BExIR9SCR713IFP0WZBGWVXN92JA" localSheetId="7" hidden="1">SEU Func [14]Area!$D$7:$E$7</definedName>
    <definedName name="BExIR9SCR713IFP0WZBGWVXN92JA" hidden="1">SEU Func [14]Area!$D$7:$E$7</definedName>
    <definedName name="BExIRG2YB6U8XHVW0HAGK8L4KEYV" localSheetId="7" hidden="1">Addn [12]Info!$F$11:$F$12</definedName>
    <definedName name="BExIRG2YB6U8XHVW0HAGK8L4KEYV" hidden="1">Addn [12]Info!$F$11:$F$12</definedName>
    <definedName name="BExIRL0WRAH90TEKQ2PU8MXBVPBM" hidden="1">#REF!</definedName>
    <definedName name="BExIRNVGNU73CEF6ALOGYUNOW0U7" localSheetId="7" hidden="1">SCG Func [14]Area!$A$11:$B$11</definedName>
    <definedName name="BExIRNVGNU73CEF6ALOGYUNOW0U7" hidden="1">SCG Func [14]Area!$A$11:$B$11</definedName>
    <definedName name="BExIRVO0QSGCASW0AWUQM10DO92I" localSheetId="7" hidden="1">Addn [12]Info!$B$11:$E$13</definedName>
    <definedName name="BExIRVO0QSGCASW0AWUQM10DO92I" hidden="1">Addn [12]Info!$B$11:$E$13</definedName>
    <definedName name="BExIS0WSQ5Z8QJQFTZYMXQZN5YCN" localSheetId="7" hidden="1">SEU Driver by Func [18]Comm!$D$8:$E$8</definedName>
    <definedName name="BExIS0WSQ5Z8QJQFTZYMXQZN5YCN" hidden="1">SEU Driver by Func [18]Comm!$D$8:$E$8</definedName>
    <definedName name="BExIS4YIQALZA992UXXBU4JDFBGM" localSheetId="7" hidden="1">Addn [12]Info!$B$27:$T$38</definedName>
    <definedName name="BExIS4YIQALZA992UXXBU4JDFBGM" hidden="1">Addn [12]Info!$B$27:$T$38</definedName>
    <definedName name="BExISG72A6BHVE3NBQVTYPSLT7KB" localSheetId="7" hidden="1">Addn [12]Info!$B$4:$B$5</definedName>
    <definedName name="BExISG72A6BHVE3NBQVTYPSLT7KB" hidden="1">Addn [12]Info!$B$4:$B$5</definedName>
    <definedName name="BExITABBUGATHQ5Y5MAOQP5SH17Q" localSheetId="7" hidden="1">SEU Func [14]Area!$A$13:$B$13</definedName>
    <definedName name="BExITABBUGATHQ5Y5MAOQP5SH17Q" hidden="1">SEU Func [14]Area!$A$13:$B$13</definedName>
    <definedName name="BExITARJVCVQ5G6KQDP88RC6QHCY" localSheetId="7" hidden="1">SEU Driver by Func [14]Area!$A$9:$B$9</definedName>
    <definedName name="BExITARJVCVQ5G6KQDP88RC6QHCY" hidden="1">SEU Driver by Func [14]Area!$A$9:$B$9</definedName>
    <definedName name="BExITBIGWP0MJPJSN8IZU3RMEAWJ" localSheetId="7" hidden="1">Addn [12]Info!$B$73:$T$80</definedName>
    <definedName name="BExITBIGWP0MJPJSN8IZU3RMEAWJ" hidden="1">Addn [12]Info!$B$73:$T$80</definedName>
    <definedName name="BExITOP7O4BSUW087EKMYLKB4UXR" localSheetId="7" hidden="1">Addn [12]Info!$B$78:$T$100</definedName>
    <definedName name="BExITOP7O4BSUW087EKMYLKB4UXR" hidden="1">Addn [12]Info!$B$78:$T$100</definedName>
    <definedName name="BExIUBXHE3WUI9QDGCGHET2XGDAL" localSheetId="7" hidden="1">Addn [12]Info!$B$209:$T$215</definedName>
    <definedName name="BExIUBXHE3WUI9QDGCGHET2XGDAL" hidden="1">Addn [12]Info!$B$209:$T$215</definedName>
    <definedName name="BExIV8QOQ84LJ5PXUX5MI80QGD5Q" localSheetId="7" hidden="1">SEU Driver [17]Cd!$A$5:$B$5</definedName>
    <definedName name="BExIV8QOQ84LJ5PXUX5MI80QGD5Q" hidden="1">SEU Driver [17]Cd!$A$5:$B$5</definedName>
    <definedName name="BExIW726IGZYRA6TJ5ZLKE7ABQG8" localSheetId="7" hidden="1">Addn [12]Info!$B$73:$T$80</definedName>
    <definedName name="BExIW726IGZYRA6TJ5ZLKE7ABQG8" hidden="1">Addn [12]Info!$B$73:$T$80</definedName>
    <definedName name="BExIWEJX25D5FZQI9Z7LS76QACOK" localSheetId="7" hidden="1">SEU Func [14]Area!$A$31:$A$32</definedName>
    <definedName name="BExIWEJX25D5FZQI9Z7LS76QACOK" hidden="1">SEU Func [14]Area!$A$31:$A$32</definedName>
    <definedName name="BExIWX4QUS8GZI89PS41C2PO12UH" hidden="1">#REF!</definedName>
    <definedName name="BExIXEYRZT15Z6D54TJWMF3SWCQP" localSheetId="7" hidden="1">SEU Driver [17]Cd!$D$7:$E$7</definedName>
    <definedName name="BExIXEYRZT15Z6D54TJWMF3SWCQP" hidden="1">SEU Driver [17]Cd!$D$7:$E$7</definedName>
    <definedName name="BExIXNCWXXNR81ZIR70WT7ST77V6" hidden="1">#REF!</definedName>
    <definedName name="BExIXR95Q2IRU8YKZAQATRN0FWV6" localSheetId="7" hidden="1">Addn [12]Info!$B$14</definedName>
    <definedName name="BExIXR95Q2IRU8YKZAQATRN0FWV6" hidden="1">Addn [12]Info!$B$14</definedName>
    <definedName name="BExIXZ1KHL3SNHLFECYBDHKZ6U46" localSheetId="7" hidden="1">Financial &amp; Non-[15]Financial!$B$14:$P$108</definedName>
    <definedName name="BExIXZ1KHL3SNHLFECYBDHKZ6U46" hidden="1">Financial &amp; Non-[15]Financial!$B$14:$P$108</definedName>
    <definedName name="BExIXZXWB0BZMJ1121LAL9FZAMPY" hidden="1">#REF!</definedName>
    <definedName name="BExIXZY37U9ICT1J1TGVVPDR0J6T" localSheetId="7" hidden="1">Addn [12]Info!$B$71:$T$78</definedName>
    <definedName name="BExIXZY37U9ICT1J1TGVVPDR0J6T" hidden="1">Addn [12]Info!$B$71:$T$78</definedName>
    <definedName name="BExIYBS6OBX000CKF26KUVT6PKXL" localSheetId="7" hidden="1">[0]!SDGE Func [14]Area!$D$7:$E$7</definedName>
    <definedName name="BExIYBS6OBX000CKF26KUVT6PKXL" hidden="1">[0]!SDGE Func [14]Area!$D$7:$E$7</definedName>
    <definedName name="BExIYHH6IUOGFPR0AUG0J2X3E6P1" localSheetId="7" hidden="1">SEU Func [14]Area!$A$9:$B$9</definedName>
    <definedName name="BExIYHH6IUOGFPR0AUG0J2X3E6P1" hidden="1">SEU Func [14]Area!$A$9:$B$9</definedName>
    <definedName name="BExIZ6STDECZVLI5IBZWNWSATJ4K" hidden="1">#REF!</definedName>
    <definedName name="BExIZ7954XTG6TZNHLKX4KDKM9AL" localSheetId="7" hidden="1">[0]!SDGE Func [14]Area!$D$4:$E$4</definedName>
    <definedName name="BExIZ7954XTG6TZNHLKX4KDKM9AL" hidden="1">[0]!SDGE Func [14]Area!$D$4:$E$4</definedName>
    <definedName name="BExIZL6QTBF2FNZRHMADQY6XGJNX" localSheetId="7" hidden="1">[0]!SDGE Func [14]Area!$A$12:$B$12</definedName>
    <definedName name="BExIZL6QTBF2FNZRHMADQY6XGJNX" hidden="1">[0]!SDGE Func [14]Area!$A$12:$B$12</definedName>
    <definedName name="BExJ0K955EICJ1YH4ZJN1EIAPCZU" hidden="1">#REF!</definedName>
    <definedName name="BExKDX3VKK7MG2TKGKAVMP2ALL86" localSheetId="7" hidden="1">SEU Driver by Func [14]Area!$D$11:$E$11</definedName>
    <definedName name="BExKDX3VKK7MG2TKGKAVMP2ALL86" hidden="1">SEU Driver by Func [14]Area!$D$11:$E$11</definedName>
    <definedName name="BExKESQ2K3X7U1M7WJDWS8NN1TYL" localSheetId="7" hidden="1">Addn [12]Info!$B$7:$C$7</definedName>
    <definedName name="BExKESQ2K3X7U1M7WJDWS8NN1TYL" hidden="1">Addn [12]Info!$B$7:$C$7</definedName>
    <definedName name="BExKF1KFA6ISNT7S5JBN7SJ6HN1G" hidden="1">#REF!</definedName>
    <definedName name="BExKFMZTST3O2X2Y679VNNJ5G5IT" localSheetId="7" hidden="1">Addn [12]Info!$B$212:$T$215</definedName>
    <definedName name="BExKFMZTST3O2X2Y679VNNJ5G5IT" hidden="1">Addn [12]Info!$B$212:$T$215</definedName>
    <definedName name="BExKFY31TCY75OMUQNG8CGUAAIZH" localSheetId="7" hidden="1">SEU Func [14]Area!$A$25:$B$25</definedName>
    <definedName name="BExKFY31TCY75OMUQNG8CGUAAIZH" hidden="1">SEU Func [14]Area!$A$25:$B$25</definedName>
    <definedName name="BExKGB4BKOPM9LE0VKOE03YHIQQM" localSheetId="7" hidden="1">[0]!SDGE Func [14]Area!$A$15:$B$15</definedName>
    <definedName name="BExKGB4BKOPM9LE0VKOE03YHIQQM" hidden="1">[0]!SDGE Func [14]Area!$A$15:$B$15</definedName>
    <definedName name="BExKGK414LP3SF9H998WCWSOZ2RF" localSheetId="7" hidden="1">SEU Func Comm by [16]Driver!$D$7:$E$7</definedName>
    <definedName name="BExKGK414LP3SF9H998WCWSOZ2RF" hidden="1">SEU Func Comm by [16]Driver!$D$7:$E$7</definedName>
    <definedName name="BExKGYCEMSXID5NF8FBMWC5E4K2K" localSheetId="7" hidden="1">SEU Func [14]Area!$A$3:$B$3</definedName>
    <definedName name="BExKGYCEMSXID5NF8FBMWC5E4K2K" hidden="1">SEU Func [14]Area!$A$3:$B$3</definedName>
    <definedName name="BExKH58LCFIHH716PTTOB278LXGP" localSheetId="7" hidden="1">SEU Func Area by [16]Driver!$A$1:$A$1</definedName>
    <definedName name="BExKH58LCFIHH716PTTOB278LXGP" hidden="1">SEU Func Area by [16]Driver!$A$1:$A$1</definedName>
    <definedName name="BExKH8DY8MFUAOSM43HQ8ZLUIYDQ" localSheetId="7" hidden="1">SEU Func Comm by [16]Driver!$A$10:$B$10</definedName>
    <definedName name="BExKH8DY8MFUAOSM43HQ8ZLUIYDQ" hidden="1">SEU Func Comm by [16]Driver!$A$10:$B$10</definedName>
    <definedName name="BExKHZICQ1E9QB703OWB9P9TA3GE" hidden="1">#REF!</definedName>
    <definedName name="BExKI5I5KMP8GK5LXTIJRDIZI45R" localSheetId="7" hidden="1">Financial &amp; Non-[15]Financial!$B$110:$P$133</definedName>
    <definedName name="BExKI5I5KMP8GK5LXTIJRDIZI45R" hidden="1">Financial &amp; Non-[15]Financial!$B$110:$P$133</definedName>
    <definedName name="BExKI6PB6I40BP844JARMGLG2SEB" localSheetId="7" hidden="1">SEU Func Comm by [16]Driver!$A$12:$B$12</definedName>
    <definedName name="BExKI6PB6I40BP844JARMGLG2SEB" hidden="1">SEU Func Comm by [16]Driver!$A$12:$B$12</definedName>
    <definedName name="BExKIQXJ967YLRAPFPZG794BH5FH" hidden="1">#REF!</definedName>
    <definedName name="BExKJ449OV40VVKF65OXB94QVZRT" localSheetId="7" hidden="1">[0]!SDGE Func [14]Area!$D$8:$E$8</definedName>
    <definedName name="BExKJ449OV40VVKF65OXB94QVZRT" hidden="1">[0]!SDGE Func [14]Area!$D$8:$E$8</definedName>
    <definedName name="BExKJDK7IFNOH6RPBUJFQZKBG9OH" hidden="1">#REF!</definedName>
    <definedName name="BExKJQWAL54M0GRP4G9LT5MZ4OMD" localSheetId="7" hidden="1">Functional [13]Costs!$B$7:$C$7</definedName>
    <definedName name="BExKJQWAL54M0GRP4G9LT5MZ4OMD" hidden="1">Functional [13]Costs!$B$7:$C$7</definedName>
    <definedName name="BExKJSP190NZYQ5XVLKC55XXONA5" localSheetId="7" hidden="1">Financial &amp; Non-[15]Financial!$B$14:$G$105</definedName>
    <definedName name="BExKJSP190NZYQ5XVLKC55XXONA5" hidden="1">Financial &amp; Non-[15]Financial!$B$14:$G$105</definedName>
    <definedName name="BExKK133OOFMQ7OWQCIX64AAKG2L" localSheetId="7" hidden="1">Functional [13]Costs!$F$10:$F$11</definedName>
    <definedName name="BExKK133OOFMQ7OWQCIX64AAKG2L" hidden="1">Functional [13]Costs!$F$10:$F$11</definedName>
    <definedName name="BExKK2VV978E5BT67CQZMWKW3LM0" localSheetId="7" hidden="1">SEU Driver [17]Cd!$D$11:$E$11</definedName>
    <definedName name="BExKK2VV978E5BT67CQZMWKW3LM0" hidden="1">SEU Driver [17]Cd!$D$11:$E$11</definedName>
    <definedName name="BExKKKPT0RT08PFXTO1TW4GD4O72" localSheetId="7" hidden="1">Financial &amp; Non-[15]Financial!$G$11:$G$12</definedName>
    <definedName name="BExKKKPT0RT08PFXTO1TW4GD4O72" hidden="1">Financial &amp; Non-[15]Financial!$G$11:$G$12</definedName>
    <definedName name="BExKKQ3YKPG0QQ2CCOWY5FOQL6XM" localSheetId="7" hidden="1">Functional [13]Costs!$B$7:$C$7</definedName>
    <definedName name="BExKKQ3YKPG0QQ2CCOWY5FOQL6XM" hidden="1">Functional [13]Costs!$B$7:$C$7</definedName>
    <definedName name="BExKL9FUJ2MAP5ZX5Z9FRXDH8NYC" localSheetId="7" hidden="1">Addn [12]Info!$B$217:$T$225</definedName>
    <definedName name="BExKL9FUJ2MAP5ZX5Z9FRXDH8NYC" hidden="1">Addn [12]Info!$B$217:$T$225</definedName>
    <definedName name="BExKM8YAU64ZSHWSTOSVCXXSSCW3" localSheetId="7" hidden="1">Addn [12]Info!$B$27:$T$38</definedName>
    <definedName name="BExKM8YAU64ZSHWSTOSVCXXSSCW3" hidden="1">Addn [12]Info!$B$27:$T$38</definedName>
    <definedName name="BExKML3DLDIN5KIOOVS39URB556K" localSheetId="7" hidden="1">SEU Driver [17]Cd!$A$13:$B$13</definedName>
    <definedName name="BExKML3DLDIN5KIOOVS39URB556K" hidden="1">SEU Driver [17]Cd!$A$13:$B$13</definedName>
    <definedName name="BExKNYOZYS7I7HLZ129C2GRARZ16" localSheetId="7" hidden="1">Addn [12]Info!$B$13:$T$26</definedName>
    <definedName name="BExKNYOZYS7I7HLZ129C2GRARZ16" hidden="1">Addn [12]Info!$B$13:$T$26</definedName>
    <definedName name="BExKP7Y39UUGJ27U56FD2ME1KEP8" hidden="1">#REF!</definedName>
    <definedName name="BExKPRKVLJ5V59B8JWBKL52I9LUS" localSheetId="7" hidden="1">SEU Driver [17]Cd!$A$15:$B$15</definedName>
    <definedName name="BExKPRKVLJ5V59B8JWBKL52I9LUS" hidden="1">SEU Driver [17]Cd!$A$15:$B$15</definedName>
    <definedName name="BExKQ0F2NKVWWZKV3BGXGP4M2VAB" localSheetId="7" hidden="1">Financial &amp; Non-[15]Financial!$B$225:$P$229</definedName>
    <definedName name="BExKQ0F2NKVWWZKV3BGXGP4M2VAB" hidden="1">Financial &amp; Non-[15]Financial!$B$225:$P$229</definedName>
    <definedName name="BExKQ8NVLIT2Y22ECVW8NVPOMRIS" localSheetId="7" hidden="1">Addn [12]Info!$B$3</definedName>
    <definedName name="BExKQ8NVLIT2Y22ECVW8NVPOMRIS" hidden="1">Addn [12]Info!$B$3</definedName>
    <definedName name="BExKR1VTU35AA8MJSWNOC03YM1QJ" localSheetId="7" hidden="1">Functional [13]Costs!$F$11:$F$12</definedName>
    <definedName name="BExKR1VTU35AA8MJSWNOC03YM1QJ" hidden="1">Functional [13]Costs!$F$11:$F$12</definedName>
    <definedName name="BExKR8RYW6MVQ90YGUFXYV8L34Y9" localSheetId="7" hidden="1">Addn [12]Info!$B$8:$C$9</definedName>
    <definedName name="BExKR8RYW6MVQ90YGUFXYV8L34Y9" hidden="1">Addn [12]Info!$B$8:$C$9</definedName>
    <definedName name="BExKRWQXIQ0Z9KBXHOCWW79NEIMQ" localSheetId="7" hidden="1">SEU Driver by Func [14]Area!$D$8:$E$8</definedName>
    <definedName name="BExKRWQXIQ0Z9KBXHOCWW79NEIMQ" hidden="1">SEU Driver by Func [14]Area!$D$8:$E$8</definedName>
    <definedName name="BExKS6N0RWV8M0L0SWKOTCW30V6N" localSheetId="7" hidden="1">SCG Func [14]Area!$D$5:$E$5</definedName>
    <definedName name="BExKS6N0RWV8M0L0SWKOTCW30V6N" hidden="1">SCG Func [14]Area!$D$5:$E$5</definedName>
    <definedName name="BExKS73AFX6IOPJ24COHC5Y30145" localSheetId="7" hidden="1">Addn [12]Info!$B$27:$T$38</definedName>
    <definedName name="BExKS73AFX6IOPJ24COHC5Y30145" hidden="1">Addn [12]Info!$B$27:$T$38</definedName>
    <definedName name="BExKTCLKTZQTBMY9VWLXLV0JMA9G" localSheetId="7" hidden="1">SCG Func [14]Area!$A$11:$B$11</definedName>
    <definedName name="BExKTCLKTZQTBMY9VWLXLV0JMA9G" hidden="1">SCG Func [14]Area!$A$11:$B$11</definedName>
    <definedName name="BExKTWOHI8PDZ0JPTTE7Q0RFDQ6A" localSheetId="7" hidden="1">SEU Func Comm by [16]Driver!$D$8:$E$8</definedName>
    <definedName name="BExKTWOHI8PDZ0JPTTE7Q0RFDQ6A" hidden="1">SEU Func Comm by [16]Driver!$D$8:$E$8</definedName>
    <definedName name="BExKU39VGJLLYZIYK7152IIOF3QO" localSheetId="7" hidden="1">Functional [13]Costs!$B$8:$C$9</definedName>
    <definedName name="BExKU39VGJLLYZIYK7152IIOF3QO" hidden="1">Functional [13]Costs!$B$8:$C$9</definedName>
    <definedName name="BExKU8YVHGSXISXM3VLI5L8DZB9M" localSheetId="7" hidden="1">Addn [12]Info!$B$8:$C$9</definedName>
    <definedName name="BExKU8YVHGSXISXM3VLI5L8DZB9M" hidden="1">Addn [12]Info!$B$8:$C$9</definedName>
    <definedName name="BExKUBTB0I4XX7MY353FZD37JTT1" localSheetId="7" hidden="1">Addn [12]Info!$B$102:$T$211</definedName>
    <definedName name="BExKUBTB0I4XX7MY353FZD37JTT1" hidden="1">Addn [12]Info!$B$102:$T$211</definedName>
    <definedName name="BExKUCPN5NTM52SNK7EI4BW9SB8G" localSheetId="7" hidden="1">Addn [12]Info!$G$10:$G$12</definedName>
    <definedName name="BExKUCPN5NTM52SNK7EI4BW9SB8G" hidden="1">Addn [12]Info!$G$10:$G$12</definedName>
    <definedName name="BExKVDVJGVVKQQE2R9K79IPYV84K" localSheetId="7" hidden="1">Functional [13]Costs!$B$14:$AC$317</definedName>
    <definedName name="BExKVDVJGVVKQQE2R9K79IPYV84K" hidden="1">Functional [13]Costs!$B$14:$AC$317</definedName>
    <definedName name="BExM8ZKH3UP9P5WJASC50S8LP664" localSheetId="7" hidden="1">Addn [12]Info!$B$13:$T$26</definedName>
    <definedName name="BExM8ZKH3UP9P5WJASC50S8LP664" hidden="1">Addn [12]Info!$B$13:$T$26</definedName>
    <definedName name="BExMAJRGSIR6B60AL6WX7A4LRW60" localSheetId="7" hidden="1">Functional [13]Costs!$B$3</definedName>
    <definedName name="BExMAJRGSIR6B60AL6WX7A4LRW60" hidden="1">Functional [13]Costs!$B$3</definedName>
    <definedName name="BExMAL43YJRRMMRTLS9A2ADQ7ARN" localSheetId="7" hidden="1">Addn [12]Info!$B$212:$T$215</definedName>
    <definedName name="BExMAL43YJRRMMRTLS9A2ADQ7ARN" hidden="1">Addn [12]Info!$B$212:$T$215</definedName>
    <definedName name="BExMAY020KM1KV6VF6ECNR54F8H4" localSheetId="7" hidden="1">Financial &amp; Non-[15]Financial!$B$7:$C$9</definedName>
    <definedName name="BExMAY020KM1KV6VF6ECNR54F8H4" hidden="1">Financial &amp; Non-[15]Financial!$B$7:$C$9</definedName>
    <definedName name="BExMAYWEZTCCJHQMGTDJ1A37YU7A" localSheetId="7" hidden="1">Addn [12]Info!$B$78:$T$100</definedName>
    <definedName name="BExMAYWEZTCCJHQMGTDJ1A37YU7A" hidden="1">Addn [12]Info!$B$78:$T$100</definedName>
    <definedName name="BExMB1QV9QK0ZMI45WS9BP5AFQ6O" localSheetId="7" hidden="1">SEU Driver by Func [18]Comm!$A$4:$B$4</definedName>
    <definedName name="BExMB1QV9QK0ZMI45WS9BP5AFQ6O" hidden="1">SEU Driver by Func [18]Comm!$A$4:$B$4</definedName>
    <definedName name="BExMCGZWH8JESXBU5FKRQLUIGD7H" localSheetId="7" hidden="1">SEU Func [14]Area!$D$11:$E$11</definedName>
    <definedName name="BExMCGZWH8JESXBU5FKRQLUIGD7H" hidden="1">SEU Func [14]Area!$D$11:$E$11</definedName>
    <definedName name="BExMCYTRQZAN58T3JVVUKN00G8TA" hidden="1">#REF!</definedName>
    <definedName name="BExMDJ7HH09S5OF6ZSLZ3GNDIQPI" localSheetId="7" hidden="1">SEU Driver [17]Cd!$A$12:$B$12</definedName>
    <definedName name="BExMDJ7HH09S5OF6ZSLZ3GNDIQPI" hidden="1">SEU Driver [17]Cd!$A$12:$B$12</definedName>
    <definedName name="BExMDJT23FOO7CHLLHTC90FO8HTA" localSheetId="7" hidden="1">Addn [12]Info!$B$8:$C$9</definedName>
    <definedName name="BExMDJT23FOO7CHLLHTC90FO8HTA" hidden="1">Addn [12]Info!$B$8:$C$9</definedName>
    <definedName name="BExMDPY5F5XZH8HO45T0GJBQLNMS" localSheetId="7" hidden="1">SCG Func [14]Area!$D$12:$E$12</definedName>
    <definedName name="BExMDPY5F5XZH8HO45T0GJBQLNMS" hidden="1">SCG Func [14]Area!$D$12:$E$12</definedName>
    <definedName name="BExMDUAP2EQI3Q78L0SAFXFLPT4B" localSheetId="7" hidden="1">Functional [13]Costs!$B$31:$T$320</definedName>
    <definedName name="BExMDUAP2EQI3Q78L0SAFXFLPT4B" hidden="1">Functional [13]Costs!$B$31:$T$320</definedName>
    <definedName name="BExME7MQDJ65NPFDCI9ZJHESAOUO" localSheetId="7" hidden="1">Functional [13]Costs!$B$31:$T$320</definedName>
    <definedName name="BExME7MQDJ65NPFDCI9ZJHESAOUO" hidden="1">Functional [13]Costs!$B$31:$T$320</definedName>
    <definedName name="BExMEB88ZSSHONPYPVQVLMI087MN" localSheetId="7" hidden="1">[0]!SDGE Func [14]Area!$A$16:$B$16</definedName>
    <definedName name="BExMEB88ZSSHONPYPVQVLMI087MN" hidden="1">[0]!SDGE Func [14]Area!$A$16:$B$16</definedName>
    <definedName name="BExMEBZAZ4NPJIN5YIPCHXTCLUYU" localSheetId="7" hidden="1">Financial &amp; Non-[15]Financial!$F$11:$F$12</definedName>
    <definedName name="BExMEBZAZ4NPJIN5YIPCHXTCLUYU" hidden="1">Financial &amp; Non-[15]Financial!$F$11:$F$12</definedName>
    <definedName name="BExMEJ69PEOYTY3JH5Y4HI9K37HM" localSheetId="7" hidden="1">Addn [12]Info!$B$4:$B$5</definedName>
    <definedName name="BExMEJ69PEOYTY3JH5Y4HI9K37HM" hidden="1">Addn [12]Info!$B$4:$B$5</definedName>
    <definedName name="BExMELPVH2A780R1BZF94B61NNLT" localSheetId="7" hidden="1">Functional [13]Costs!$B$8:$C$9</definedName>
    <definedName name="BExMELPVH2A780R1BZF94B61NNLT" hidden="1">Functional [13]Costs!$B$8:$C$9</definedName>
    <definedName name="BExMENTE6VDOIFDN6E9OIT1X7FRI" localSheetId="7" hidden="1">Financial &amp; Non-[15]Financial!$B$8:$C$9</definedName>
    <definedName name="BExMENTE6VDOIFDN6E9OIT1X7FRI" hidden="1">Financial &amp; Non-[15]Financial!$B$8:$C$9</definedName>
    <definedName name="BExMF577SWU21FLNEOG8Z1LSXW4W" localSheetId="7" hidden="1">SEU Driver by Func [14]Area!$A$8:$B$8</definedName>
    <definedName name="BExMF577SWU21FLNEOG8Z1LSXW4W" hidden="1">SEU Driver by Func [14]Area!$A$8:$B$8</definedName>
    <definedName name="BExMFQS24YQ73TYXUC3VX2I26SPH" hidden="1">#REF!</definedName>
    <definedName name="BExMGB5KXY2V8JJBY1BUP25IL7PZ" hidden="1">#REF!</definedName>
    <definedName name="BExMGF7C01Z9U7YMYJAUV3N1M222" localSheetId="7" hidden="1">Addn [12]Info!$B$27:$T$38</definedName>
    <definedName name="BExMGF7C01Z9U7YMYJAUV3N1M222" hidden="1">Addn [12]Info!$B$27:$T$38</definedName>
    <definedName name="BExMGOXWQY72Q42XUVNBNJ68SCWL" localSheetId="7" hidden="1">SEU Func [14]Area!$A$15:$B$15</definedName>
    <definedName name="BExMGOXWQY72Q42XUVNBNJ68SCWL" hidden="1">SEU Func [14]Area!$A$15:$B$15</definedName>
    <definedName name="BExMGPOYUC1P4H867BRSI49M7XN4" localSheetId="7" hidden="1">Functional [13]Costs!$B$31:$T$320</definedName>
    <definedName name="BExMGPOYUC1P4H867BRSI49M7XN4" hidden="1">Functional [13]Costs!$B$31:$T$320</definedName>
    <definedName name="BExMGQQSKI22L90LKX7J7R8IJTYN" localSheetId="7" hidden="1">[0]!SDGE Func [14]Area!$D$5:$E$5</definedName>
    <definedName name="BExMGQQSKI22L90LKX7J7R8IJTYN" hidden="1">[0]!SDGE Func [14]Area!$D$5:$E$5</definedName>
    <definedName name="BExMGS39V91P6N8K89TBHIK11NXN" localSheetId="7" hidden="1">SCG Func [14]Area!$A$3:$B$3</definedName>
    <definedName name="BExMGS39V91P6N8K89TBHIK11NXN" hidden="1">SCG Func [14]Area!$A$3:$B$3</definedName>
    <definedName name="BExMH1TVNP5HF1BRYTLXIDDKOZ6S" localSheetId="7" hidden="1">Addn [12]Info!$G$11:$G$12</definedName>
    <definedName name="BExMH1TVNP5HF1BRYTLXIDDKOZ6S" hidden="1">Addn [12]Info!$G$11:$G$12</definedName>
    <definedName name="BExMHDO5Q50GZZG66W4JZ17HQPJ6" localSheetId="7" hidden="1">Addn [12]Info!$B$100:$T$208</definedName>
    <definedName name="BExMHDO5Q50GZZG66W4JZ17HQPJ6" hidden="1">Addn [12]Info!$B$100:$T$208</definedName>
    <definedName name="BExMHHPRC496VAFBZBHWJ2Q8RAY2" localSheetId="7" hidden="1">Addn [12]Info!$B$217:$T$225</definedName>
    <definedName name="BExMHHPRC496VAFBZBHWJ2Q8RAY2" hidden="1">Addn [12]Info!$B$217:$T$225</definedName>
    <definedName name="BExMHIM2IX8RUQZ8XXGJRV8VASYM" localSheetId="7" hidden="1">Addn [12]Info!$B$39:$T$72</definedName>
    <definedName name="BExMHIM2IX8RUQZ8XXGJRV8VASYM" hidden="1">Addn [12]Info!$B$39:$T$72</definedName>
    <definedName name="BExMHQ3UNCVIBIXHPQMSNULHFRZJ" hidden="1">#REF!</definedName>
    <definedName name="BExMHZZWCUW2LAKE6DQCGOIO6UNL" localSheetId="7" hidden="1">SEU Func [14]Area!$A$23:$B$23</definedName>
    <definedName name="BExMHZZWCUW2LAKE6DQCGOIO6UNL" hidden="1">SEU Func [14]Area!$A$23:$B$23</definedName>
    <definedName name="BExMI9VX7UHKIXM5WADK6NYN15DD" localSheetId="7" hidden="1">SEU Driver by Func [14]Area!$A$5:$B$5</definedName>
    <definedName name="BExMI9VX7UHKIXM5WADK6NYN15DD" hidden="1">SEU Driver by Func [14]Area!$A$5:$B$5</definedName>
    <definedName name="BExMIFA55ROTS3LTP0KD4HNJ4KNM" localSheetId="7" hidden="1">Addn [12]Info!$B$27:$T$38</definedName>
    <definedName name="BExMIFA55ROTS3LTP0KD4HNJ4KNM" hidden="1">Addn [12]Info!$B$27:$T$38</definedName>
    <definedName name="BExMJLOTJ54L4YM3YNGCNJ05Z06B" hidden="1">#REF!</definedName>
    <definedName name="BExMJXTQCAKQTOWFNWVOYBSD2E3H" localSheetId="7" hidden="1">Addn [12]Info!$B$39:$T$72</definedName>
    <definedName name="BExMJXTQCAKQTOWFNWVOYBSD2E3H" hidden="1">Addn [12]Info!$B$39:$T$72</definedName>
    <definedName name="BExMK7V8LGPSGPADE34UVO11KCDN" localSheetId="7" hidden="1">Addn [12]Info!$B$7:$C$7</definedName>
    <definedName name="BExMK7V8LGPSGPADE34UVO11KCDN" hidden="1">Addn [12]Info!$B$7:$C$7</definedName>
    <definedName name="BExMKQAQ0OOXUQQNP16IW04CB31T" localSheetId="7" hidden="1">Financial &amp; Non-[15]Financial!$B$135:$P$183</definedName>
    <definedName name="BExMKQAQ0OOXUQQNP16IW04CB31T" hidden="1">Financial &amp; Non-[15]Financial!$B$135:$P$183</definedName>
    <definedName name="BExML135M2OMCP27UTB2EE8RHL6J" localSheetId="7" hidden="1">Addn [12]Info!$B$100:$T$208</definedName>
    <definedName name="BExML135M2OMCP27UTB2EE8RHL6J" hidden="1">Addn [12]Info!$B$100:$T$208</definedName>
    <definedName name="BExML4TY6P9PJ1AH1XDQGD5C68F2" hidden="1">#REF!</definedName>
    <definedName name="BExMM0WFG8G3KB0OASCLL5AC0ONW" localSheetId="7" hidden="1">SEU Func Comm by [16]Driver!$A$13:$B$13</definedName>
    <definedName name="BExMM0WFG8G3KB0OASCLL5AC0ONW" hidden="1">SEU Func Comm by [16]Driver!$A$13:$B$13</definedName>
    <definedName name="BExMM1HZVEP4G5J4DX615ZSFMQUZ" localSheetId="7" hidden="1">Functional [13]Costs!$B$14</definedName>
    <definedName name="BExMM1HZVEP4G5J4DX615ZSFMQUZ" hidden="1">Functional [13]Costs!$B$14</definedName>
    <definedName name="BExMMNTRRKO04772SBFDMS83UJFW" localSheetId="7" hidden="1">Addn [12]Info!$B$100:$T$208</definedName>
    <definedName name="BExMMNTRRKO04772SBFDMS83UJFW" hidden="1">Addn [12]Info!$B$100:$T$208</definedName>
    <definedName name="BExMMOA1RQU6F8AW993D1AV8FS83" localSheetId="7" hidden="1">Functional [13]Costs!$B$3</definedName>
    <definedName name="BExMMOA1RQU6F8AW993D1AV8FS83" hidden="1">Functional [13]Costs!$B$3</definedName>
    <definedName name="BExMNAAZN51CLJDY28X4R17SL7DY" localSheetId="7" hidden="1">SCG Func [14]Area!$A$8:$B$8</definedName>
    <definedName name="BExMNAAZN51CLJDY28X4R17SL7DY" hidden="1">SCG Func [14]Area!$A$8:$B$8</definedName>
    <definedName name="BExMNB7CXH6Z415JA8NXAQTTWE6F" localSheetId="7" hidden="1">Functional [13]Costs!$B$11:$E$13</definedName>
    <definedName name="BExMNB7CXH6Z415JA8NXAQTTWE6F" hidden="1">Functional [13]Costs!$B$11:$E$13</definedName>
    <definedName name="BExMNDAX5P2SPZLWT664PLCI91A1" localSheetId="7" hidden="1">Functional [13]Costs!$B$8:$C$9</definedName>
    <definedName name="BExMNDAX5P2SPZLWT664PLCI91A1" hidden="1">Functional [13]Costs!$B$8:$C$9</definedName>
    <definedName name="BExMNGWDVOO76VO30FKCO8J0OCCC" localSheetId="7" hidden="1">SEU Func [14]Area!$A$3:$B$3</definedName>
    <definedName name="BExMNGWDVOO76VO30FKCO8J0OCCC" hidden="1">SEU Func [14]Area!$A$3:$B$3</definedName>
    <definedName name="BExMNPAGCU6O5FM90I5DQNXTDLU6" localSheetId="7" hidden="1">[0]!SDGE Func [14]Area!$A$9:$B$9</definedName>
    <definedName name="BExMNPAGCU6O5FM90I5DQNXTDLU6" hidden="1">[0]!SDGE Func [14]Area!$A$9:$B$9</definedName>
    <definedName name="BExMNZS3Y02ZU55HR88AN6OIBHNO" localSheetId="7" hidden="1">SEU Driver [17]Cd!$D$5:$E$5</definedName>
    <definedName name="BExMNZS3Y02ZU55HR88AN6OIBHNO" hidden="1">SEU Driver [17]Cd!$D$5:$E$5</definedName>
    <definedName name="BExMO5X7UFE5OT76GT4ZZJOLG4M8" localSheetId="7" hidden="1">Financial &amp; Non-[15]Financial!$B$7:$C$9</definedName>
    <definedName name="BExMO5X7UFE5OT76GT4ZZJOLG4M8" hidden="1">Financial &amp; Non-[15]Financial!$B$7:$C$9</definedName>
    <definedName name="BExMOHM0XU316F0O6JVHM10XKMNM" localSheetId="7" hidden="1">Addn [12]Info!$B$3</definedName>
    <definedName name="BExMOHM0XU316F0O6JVHM10XKMNM" hidden="1">Addn [12]Info!$B$3</definedName>
    <definedName name="BExMOOSY6RU55NYNTNDFRW0VNJ8R" localSheetId="7" hidden="1">SCG Func [14]Area!$D$5:$E$5</definedName>
    <definedName name="BExMOOSY6RU55NYNTNDFRW0VNJ8R" hidden="1">SCG Func [14]Area!$D$5:$E$5</definedName>
    <definedName name="BExMP1UCX5RBULDAEQQRH40M55B0" hidden="1">#REF!</definedName>
    <definedName name="BExMPC13DPCNW7JITTX6YD0FA6XQ" localSheetId="7" hidden="1">Addn [12]Info!$B$13:$T$26</definedName>
    <definedName name="BExMPC13DPCNW7JITTX6YD0FA6XQ" hidden="1">Addn [12]Info!$B$13:$T$26</definedName>
    <definedName name="BExMPP7U4PC4FO9ST6JRYVV57T4W" localSheetId="7" hidden="1">Financial &amp; Non-[15]Financial!$B$110:$P$133</definedName>
    <definedName name="BExMPP7U4PC4FO9ST6JRYVV57T4W" hidden="1">Financial &amp; Non-[15]Financial!$B$110:$P$133</definedName>
    <definedName name="BExMQ4NLEEZ3RE0WXCQS3UISSFC2" localSheetId="7" hidden="1">Addn [12]Info!$B$79:$T$101</definedName>
    <definedName name="BExMQ4NLEEZ3RE0WXCQS3UISSFC2" hidden="1">Addn [12]Info!$B$79:$T$101</definedName>
    <definedName name="BExMQ6ATGDBCHCFPL4LNQH0G3C3Q" localSheetId="7" hidden="1">SEU Driver [17]Cd!$D$12:$E$12</definedName>
    <definedName name="BExMQ6ATGDBCHCFPL4LNQH0G3C3Q" hidden="1">SEU Driver [17]Cd!$D$12:$E$12</definedName>
    <definedName name="BExMQJSCDCUXDSNTD1B9LXMPUQ4T" localSheetId="7" hidden="1">SCG Func [14]Area!$A$5:$B$5</definedName>
    <definedName name="BExMQJSCDCUXDSNTD1B9LXMPUQ4T" hidden="1">SCG Func [14]Area!$A$5:$B$5</definedName>
    <definedName name="BExMQRKWQ4GCVSBUJBM4509XR0I6" hidden="1">#REF!</definedName>
    <definedName name="BExMQZDFM6REC1CIHLIWOO0S42A2" localSheetId="7" hidden="1">SEU Func [14]Area!$D$15:$E$15</definedName>
    <definedName name="BExMQZDFM6REC1CIHLIWOO0S42A2" hidden="1">SEU Func [14]Area!$D$15:$E$15</definedName>
    <definedName name="BExMR6EWCY52W01QZQOLBFTR124J" localSheetId="7" hidden="1">SEU Driver by Func [14]Area!$D$6:$E$6</definedName>
    <definedName name="BExMR6EWCY52W01QZQOLBFTR124J" hidden="1">SEU Driver by Func [14]Area!$D$6:$E$6</definedName>
    <definedName name="BExMRKY9QK5LV0WQSEVF1NEPLY2I" localSheetId="7" hidden="1">SEU Driver by Func [18]Comm!$A$16:$B$16</definedName>
    <definedName name="BExMRKY9QK5LV0WQSEVF1NEPLY2I" hidden="1">SEU Driver by Func [18]Comm!$A$16:$B$16</definedName>
    <definedName name="BExMRTSGRYVIP5AR6LCTRF8D71KA" localSheetId="7" hidden="1">Addn [12]Info!$B$73:$T$80</definedName>
    <definedName name="BExMRTSGRYVIP5AR6LCTRF8D71KA" hidden="1">Addn [12]Info!$B$73:$T$80</definedName>
    <definedName name="BExMSEX7XWOZM8GVFKRFEQBGHXOA" localSheetId="7" hidden="1">SEU Driver by Func [14]Area!$A$4:$B$4</definedName>
    <definedName name="BExMSEX7XWOZM8GVFKRFEQBGHXOA" hidden="1">SEU Driver by Func [14]Area!$A$4:$B$4</definedName>
    <definedName name="BExMSKGR674YUIEMWAXOD5HI4J7B" localSheetId="7" hidden="1">SEU Driver [17]Cd!$D$3:$E$3</definedName>
    <definedName name="BExMSKGR674YUIEMWAXOD5HI4J7B" hidden="1">SEU Driver [17]Cd!$D$3:$E$3</definedName>
    <definedName name="BExO60WZVOCTJPE1IXJG0XGYZJNT" localSheetId="7" hidden="1">SEU Func Area by [16]Driver!$D$13:$E$13</definedName>
    <definedName name="BExO60WZVOCTJPE1IXJG0XGYZJNT" hidden="1">SEU Func Area by [16]Driver!$D$13:$E$13</definedName>
    <definedName name="BExO6129YAWMR7HOVBDF4LQNVP66" localSheetId="7" hidden="1">SEU Driver [17]Cd!$A$1:$A$1</definedName>
    <definedName name="BExO6129YAWMR7HOVBDF4LQNVP66" hidden="1">SEU Driver [17]Cd!$A$1:$A$1</definedName>
    <definedName name="BExO62441253JG7FUJDWJJSMTWPM" localSheetId="7" hidden="1">SEU Driver [17]Cd!$D$9:$E$9</definedName>
    <definedName name="BExO62441253JG7FUJDWJJSMTWPM" hidden="1">SEU Driver [17]Cd!$D$9:$E$9</definedName>
    <definedName name="BExO62PQIHHOY2AMT4DS5R4X2GDE" hidden="1">#REF!</definedName>
    <definedName name="BExO6FG76JG938WZ4VRW3DWP3453" hidden="1">#REF!</definedName>
    <definedName name="BExO6VMUCMFBCMVG250D3SD90Q0P" localSheetId="7" hidden="1">Addn [12]Info!$B$79:$T$101</definedName>
    <definedName name="BExO6VMUCMFBCMVG250D3SD90Q0P" hidden="1">Addn [12]Info!$B$79:$T$101</definedName>
    <definedName name="BExO74XBR05Z3OFEINK71ZZNGEIN" localSheetId="7" hidden="1">[0]!SDGE Func [14]Area!$A$5:$B$5</definedName>
    <definedName name="BExO74XBR05Z3OFEINK71ZZNGEIN" hidden="1">[0]!SDGE Func [14]Area!$A$5:$B$5</definedName>
    <definedName name="BExO7ABJCC5RO5ZRFO3EALA6E26V" localSheetId="7" hidden="1">SEU Func Area by [16]Driver!$A$6:$B$6</definedName>
    <definedName name="BExO7ABJCC5RO5ZRFO3EALA6E26V" hidden="1">SEU Func Area by [16]Driver!$A$6:$B$6</definedName>
    <definedName name="BExO7IPN407OSZ4D26UTUGXWY1L2" localSheetId="7" hidden="1">Addn [12]Info!$B$73:$T$80</definedName>
    <definedName name="BExO7IPN407OSZ4D26UTUGXWY1L2" hidden="1">Addn [12]Info!$B$73:$T$80</definedName>
    <definedName name="BExO7QI6R622VVAMNZSEVHADGAW4" localSheetId="7" hidden="1">SEU Func Area by [16]Driver!$A$5:$B$5</definedName>
    <definedName name="BExO7QI6R622VVAMNZSEVHADGAW4" hidden="1">SEU Func Area by [16]Driver!$A$5:$B$5</definedName>
    <definedName name="BExO7ZSNWDHCVH0VQ4UKOGZ520HS" localSheetId="7" hidden="1">SEU Func Comm by [16]Driver!$A$15:$B$15</definedName>
    <definedName name="BExO7ZSNWDHCVH0VQ4UKOGZ520HS" hidden="1">SEU Func Comm by [16]Driver!$A$15:$B$15</definedName>
    <definedName name="BExO82SKFIERVB1ZNP4AC82M8YUP" hidden="1">#REF!</definedName>
    <definedName name="BExO8AA9S369RFL3XGH097ZQX2FJ" localSheetId="7" hidden="1">SEU Driver by Func [14]Area!$A$16:$B$16</definedName>
    <definedName name="BExO8AA9S369RFL3XGH097ZQX2FJ" hidden="1">SEU Driver by Func [14]Area!$A$16:$B$16</definedName>
    <definedName name="BExO8RYVNYD1T7M7F0JW2TXZLTP3" localSheetId="7" hidden="1">[0]!SDGE Func [14]Area!$D$3:$E$3</definedName>
    <definedName name="BExO8RYVNYD1T7M7F0JW2TXZLTP3" hidden="1">[0]!SDGE Func [14]Area!$D$3:$E$3</definedName>
    <definedName name="BExO9504J9X5SXORSOTXW0PT59JX" localSheetId="7" hidden="1">Financial &amp; Non-[15]Financial!$B$135:$P$183</definedName>
    <definedName name="BExO9504J9X5SXORSOTXW0PT59JX" hidden="1">Financial &amp; Non-[15]Financial!$B$135:$P$183</definedName>
    <definedName name="BExO955HS210TLM0L428N4017JNQ" hidden="1">#REF!</definedName>
    <definedName name="BExO9HAIWSP2HKRMYQK5HSJJRXB5" localSheetId="7" hidden="1">[0]!SDGE Func [14]Area!$D$7:$E$7</definedName>
    <definedName name="BExO9HAIWSP2HKRMYQK5HSJJRXB5" hidden="1">[0]!SDGE Func [14]Area!$D$7:$E$7</definedName>
    <definedName name="BExO9JU5FRFZS8VOCWSHGOCNPRUO" localSheetId="7" hidden="1">SEU Driver [17]Cd!$D$13:$E$13</definedName>
    <definedName name="BExO9JU5FRFZS8VOCWSHGOCNPRUO" hidden="1">SEU Driver [17]Cd!$D$13:$E$13</definedName>
    <definedName name="BExO9TVPELHSSYFNE9H2Q12VARJ8" localSheetId="7" hidden="1">Functional [13]Costs!$B$3</definedName>
    <definedName name="BExO9TVPELHSSYFNE9H2Q12VARJ8" hidden="1">Functional [13]Costs!$B$3</definedName>
    <definedName name="BExOA069IYGEKQJUMRNZAUYGHYEV" localSheetId="7" hidden="1">Addn [12]Info!$B$73:$T$80</definedName>
    <definedName name="BExOA069IYGEKQJUMRNZAUYGHYEV" hidden="1">Addn [12]Info!$B$73:$T$80</definedName>
    <definedName name="BExOA24AWI5P528WA2MG9XPJ10L9" localSheetId="7" hidden="1">Addn [12]Info!$B$99:$AF$160</definedName>
    <definedName name="BExOA24AWI5P528WA2MG9XPJ10L9" hidden="1">Addn [12]Info!$B$99:$AF$160</definedName>
    <definedName name="BExOAN8WWRQQ821CN5CAUAUS1H3H" localSheetId="7" hidden="1">Addn [12]Info!$B$4:$B$5</definedName>
    <definedName name="BExOAN8WWRQQ821CN5CAUAUS1H3H" hidden="1">Addn [12]Info!$B$4:$B$5</definedName>
    <definedName name="BExOAZZISMSAAP3ZVSJOPBGSEBYJ" localSheetId="7" hidden="1">Addn [12]Info!$B$38:$T$71</definedName>
    <definedName name="BExOAZZISMSAAP3ZVSJOPBGSEBYJ" hidden="1">Addn [12]Info!$B$38:$T$71</definedName>
    <definedName name="BExOBDGX77AE6KDSC3Q8QBAKF7OZ" localSheetId="7" hidden="1">SEU Driver [17]Cd!$A$9:$B$9</definedName>
    <definedName name="BExOBDGX77AE6KDSC3Q8QBAKF7OZ" hidden="1">SEU Driver [17]Cd!$A$9:$B$9</definedName>
    <definedName name="BExOBFF4KANUZYUK37E4232RPCZ5" localSheetId="7" hidden="1">SEU Func Area by [16]Driver!$A$8:$B$8</definedName>
    <definedName name="BExOBFF4KANUZYUK37E4232RPCZ5" hidden="1">SEU Func Area by [16]Driver!$A$8:$B$8</definedName>
    <definedName name="BExOBPB6HWKPTKGSF2NVW5BFY089" localSheetId="7" hidden="1">Addn [12]Info!$B$103:$T$212</definedName>
    <definedName name="BExOBPB6HWKPTKGSF2NVW5BFY089" hidden="1">Addn [12]Info!$B$103:$T$212</definedName>
    <definedName name="BExOBT1YWRS72JU43NBHNLN3MX37" localSheetId="7" hidden="1">Functional [13]Costs!$B$7:$C$7</definedName>
    <definedName name="BExOBT1YWRS72JU43NBHNLN3MX37" hidden="1">Functional [13]Costs!$B$7:$C$7</definedName>
    <definedName name="BExOCBHLUOJJ3UA543C0845URN9O" hidden="1">#REF!</definedName>
    <definedName name="BExOCI8BCYE5VOS7SW59CHPXQXD3" localSheetId="7" hidden="1">Functional [13]Costs!$B$11:$E$13</definedName>
    <definedName name="BExOCI8BCYE5VOS7SW59CHPXQXD3" hidden="1">Functional [13]Costs!$B$11:$E$13</definedName>
    <definedName name="BExOCYKA8C9LCJZ97HE642EHO6MV" hidden="1">#REF!</definedName>
    <definedName name="BExOCZ0IZA0NXKV7K1DZEZBNRTDZ" localSheetId="7" hidden="1">[0]!SDGE Func [14]Area!$A$14:$B$14</definedName>
    <definedName name="BExOCZ0IZA0NXKV7K1DZEZBNRTDZ" hidden="1">[0]!SDGE Func [14]Area!$A$14:$B$14</definedName>
    <definedName name="BExOCZ0J5OGJ1P4AGO1KSRW4EGU9" localSheetId="7" hidden="1">Addn [12]Info!$B$27:$T$38</definedName>
    <definedName name="BExOCZ0J5OGJ1P4AGO1KSRW4EGU9" hidden="1">Addn [12]Info!$B$27:$T$38</definedName>
    <definedName name="BExOD3YNCD55OGF8FWVKI8E6ZHCX" localSheetId="7" hidden="1">Addn [12]Info!$B$3</definedName>
    <definedName name="BExOD3YNCD55OGF8FWVKI8E6ZHCX" hidden="1">Addn [12]Info!$B$3</definedName>
    <definedName name="BExODLSK4AXZMT0UQ7308DJ25A3X" localSheetId="7" hidden="1">Addn [12]Info!$B$209:$T$215</definedName>
    <definedName name="BExODLSK4AXZMT0UQ7308DJ25A3X" hidden="1">Addn [12]Info!$B$209:$T$215</definedName>
    <definedName name="BExODTVTSFDRYVKXVTZMAYROJNAC" localSheetId="7" hidden="1">Addn [12]Info!$B$4:$B$5</definedName>
    <definedName name="BExODTVTSFDRYVKXVTZMAYROJNAC" hidden="1">Addn [12]Info!$B$4:$B$5</definedName>
    <definedName name="BExOEATEHRPAAW59WRPVUXCSXWWM" localSheetId="7" hidden="1">Financial &amp; Non-[15]Financial!$B$14:$P$108</definedName>
    <definedName name="BExOEATEHRPAAW59WRPVUXCSXWWM" hidden="1">Financial &amp; Non-[15]Financial!$B$14:$P$108</definedName>
    <definedName name="BExOECBC8K6R5WJMBKLK19FVPEIH" hidden="1">#REF!</definedName>
    <definedName name="BExOESNA0H1NRV4Z3HXFZAV6JNPO" localSheetId="7" hidden="1">SEU Driver by Func [18]Comm!$D$9:$E$9</definedName>
    <definedName name="BExOESNA0H1NRV4Z3HXFZAV6JNPO" hidden="1">SEU Driver by Func [18]Comm!$D$9:$E$9</definedName>
    <definedName name="BExOEWZU6X5T9E578SELNVKF8IT1" hidden="1">#REF!</definedName>
    <definedName name="BExOF6VWZ97OQ1MXBL3NB7Z9GHAD" localSheetId="7" hidden="1">SEU Func [14]Area!$D$23:$E$23</definedName>
    <definedName name="BExOF6VWZ97OQ1MXBL3NB7Z9GHAD" hidden="1">SEU Func [14]Area!$D$23:$E$23</definedName>
    <definedName name="BExOFNINR8MYGMZJAJWXQT3V0DRI" hidden="1">#REF!</definedName>
    <definedName name="BExOFYR5NL8NL19S6KEG4ONIU4H4" localSheetId="7" hidden="1">SEU Func Comm by [16]Driver!$A$16:$B$16</definedName>
    <definedName name="BExOFYR5NL8NL19S6KEG4ONIU4H4" hidden="1">SEU Func Comm by [16]Driver!$A$16:$B$16</definedName>
    <definedName name="BExOG106RFCPYHFQJP0S6YDXA8WY" localSheetId="7" hidden="1">Financial &amp; Non-[15]Financial!$B$7:$C$9</definedName>
    <definedName name="BExOG106RFCPYHFQJP0S6YDXA8WY" hidden="1">Financial &amp; Non-[15]Financial!$B$7:$C$9</definedName>
    <definedName name="BExOG63K269Z3JX8RAXAOV5RFA6S" localSheetId="7" hidden="1">SEU Func Comm by [16]Driver!$A$3:$B$3</definedName>
    <definedName name="BExOG63K269Z3JX8RAXAOV5RFA6S" hidden="1">SEU Func Comm by [16]Driver!$A$3:$B$3</definedName>
    <definedName name="BExOG8HWP4K3ABV2RW47ERMG54WX" localSheetId="7" hidden="1">SEU Func [14]Area!$A$1:$A$1</definedName>
    <definedName name="BExOG8HWP4K3ABV2RW47ERMG54WX" hidden="1">SEU Func [14]Area!$A$1:$A$1</definedName>
    <definedName name="BExOG8SO9ZNSX3LX33TCRGER0FC5" localSheetId="7" hidden="1">Addn [12]Info!$B$102:$T$211</definedName>
    <definedName name="BExOG8SO9ZNSX3LX33TCRGER0FC5" hidden="1">Addn [12]Info!$B$102:$T$211</definedName>
    <definedName name="BExOGGL7DY6KAFJ3BT9C5DDB2DMN" hidden="1">#REF!</definedName>
    <definedName name="BExOGUDJ29BYVV2DFL766H2VHS9P" localSheetId="7" hidden="1">Addn [12]Info!$B$73:$T$80</definedName>
    <definedName name="BExOGUDJ29BYVV2DFL766H2VHS9P" hidden="1">Addn [12]Info!$B$73:$T$80</definedName>
    <definedName name="BExOGXO35C5VQTEPYOMAXTTGK35G" localSheetId="7" hidden="1">Functional [13]Costs!$B$14:$AC$317</definedName>
    <definedName name="BExOGXO35C5VQTEPYOMAXTTGK35G" hidden="1">Functional [13]Costs!$B$14:$AC$317</definedName>
    <definedName name="BExOHGUL493OFL92WUO5941UNVAF" hidden="1">#REF!</definedName>
    <definedName name="BExOHJZZKRW8MLWKB8ZPBTDFT1NN" localSheetId="7" hidden="1">Functional [13]Costs!$F$11:$F$12</definedName>
    <definedName name="BExOHJZZKRW8MLWKB8ZPBTDFT1NN" hidden="1">Functional [13]Costs!$F$11:$F$12</definedName>
    <definedName name="BExOJ4XVI6RIYLYK2Z74M5KI02TX" hidden="1">#REF!</definedName>
    <definedName name="BExOJEOL8KHOSO8KJA1RDXFGIAC7" localSheetId="7" hidden="1">SEU Driver by Func [14]Area!$D$13:$E$13</definedName>
    <definedName name="BExOJEOL8KHOSO8KJA1RDXFGIAC7" hidden="1">SEU Driver by Func [14]Area!$D$13:$E$13</definedName>
    <definedName name="BExOJJ6GSDEMS1GWKT2EHSUUP616" localSheetId="7" hidden="1">Addn [12]Info!$B$13:$T$26</definedName>
    <definedName name="BExOJJ6GSDEMS1GWKT2EHSUUP616" hidden="1">Addn [12]Info!$B$13:$T$26</definedName>
    <definedName name="BExOK5I6MPNO5GXXJQESFQBM82FB" localSheetId="7" hidden="1">Addn [12]Info!$B$13:$T$26</definedName>
    <definedName name="BExOK5I6MPNO5GXXJQESFQBM82FB" hidden="1">Addn [12]Info!$B$13:$T$26</definedName>
    <definedName name="BExOKB76IASP45CDFUS9NBC6S8ID" hidden="1">#REF!</definedName>
    <definedName name="BExOKCJURL6UU68VOLAM5OSCNJUV" localSheetId="7" hidden="1">[0]!SDGE Func [14]Area!$D$10:$E$10</definedName>
    <definedName name="BExOKCJURL6UU68VOLAM5OSCNJUV" hidden="1">[0]!SDGE Func [14]Area!$D$10:$E$10</definedName>
    <definedName name="BExOLEGH73PP7GBMUFDRSXY7QCGF" localSheetId="7" hidden="1">Addn [12]Info!$B$217:$T$225</definedName>
    <definedName name="BExOLEGH73PP7GBMUFDRSXY7QCGF" hidden="1">Addn [12]Info!$B$217:$T$225</definedName>
    <definedName name="BExOM0C3ZT7OZ02ETIUHWUYMX0RH" hidden="1">#REF!</definedName>
    <definedName name="BExONUPYFRBOE82K597FNCKB2HNV" localSheetId="7" hidden="1">SEU Func [14]Area!$D$20:$E$20</definedName>
    <definedName name="BExONUPYFRBOE82K597FNCKB2HNV" hidden="1">SEU Func [14]Area!$D$20:$E$20</definedName>
    <definedName name="BExOOGLMRXXY80EY8PMUW7M6NGBT" localSheetId="7" hidden="1">Functional [13]Costs!$B$11:$E$13</definedName>
    <definedName name="BExOOGLMRXXY80EY8PMUW7M6NGBT" hidden="1">Functional [13]Costs!$B$11:$E$13</definedName>
    <definedName name="BExOQAU418SOUHRKKHCQ7XH3N1UG" hidden="1">#REF!</definedName>
    <definedName name="BExQ2YIINOU9OPZUELI88344M3RN" localSheetId="7" hidden="1">SEU Driver by Func [18]Comm!$D$13:$E$13</definedName>
    <definedName name="BExQ2YIINOU9OPZUELI88344M3RN" hidden="1">SEU Driver by Func [18]Comm!$D$13:$E$13</definedName>
    <definedName name="BExQ3EZXMYF6SC2MDLM85CBCD7NU" localSheetId="7" hidden="1">SEU Func [14]Area!$A$4:$B$4</definedName>
    <definedName name="BExQ3EZXMYF6SC2MDLM85CBCD7NU" hidden="1">SEU Func [14]Area!$A$4:$B$4</definedName>
    <definedName name="BExQ3LLAZX8BH6YDVV2IJ97BR385" localSheetId="7" hidden="1">Addn [12]Info!$B$99:$AF$160</definedName>
    <definedName name="BExQ3LLAZX8BH6YDVV2IJ97BR385" hidden="1">Addn [12]Info!$B$99:$AF$160</definedName>
    <definedName name="BExQ3VMNX0N9RDUPVIRP8O2P94JM" hidden="1">#REF!</definedName>
    <definedName name="BExQ3XFEYJSJLWP8XJNQY5ER1QTA" localSheetId="7" hidden="1">Addn [12]Info!$B$212:$T$218</definedName>
    <definedName name="BExQ3XFEYJSJLWP8XJNQY5ER1QTA" hidden="1">Addn [12]Info!$B$212:$T$218</definedName>
    <definedName name="BExQ3ZTP2E66EKF82DXHNW6OWQVU" localSheetId="7" hidden="1">Addn [12]Info!$B$73:$T$80</definedName>
    <definedName name="BExQ3ZTP2E66EKF82DXHNW6OWQVU" hidden="1">Addn [12]Info!$B$73:$T$80</definedName>
    <definedName name="BExQ4AWYCTIYAGZI30IIHJRMK9QG" localSheetId="7" hidden="1">SEU Func [14]Area!$D$5:$E$5</definedName>
    <definedName name="BExQ4AWYCTIYAGZI30IIHJRMK9QG" hidden="1">SEU Func [14]Area!$D$5:$E$5</definedName>
    <definedName name="BExQ4CPOM6QGR639Q3KY4ECMC332" localSheetId="7" hidden="1">SCG Func [14]Area!$D$10:$E$10</definedName>
    <definedName name="BExQ4CPOM6QGR639Q3KY4ECMC332" hidden="1">SCG Func [14]Area!$D$10:$E$10</definedName>
    <definedName name="BExQ4F9B38CP2K9VITUCWBF1V0CS" localSheetId="7" hidden="1">Addn [12]Info!$B$73:$T$80</definedName>
    <definedName name="BExQ4F9B38CP2K9VITUCWBF1V0CS" hidden="1">Addn [12]Info!$B$73:$T$80</definedName>
    <definedName name="BExQ4I9DCQNTO5R0AAS2BVIQ0LU0" localSheetId="7" hidden="1">Addn [12]Info!$B$8:$C$9</definedName>
    <definedName name="BExQ4I9DCQNTO5R0AAS2BVIQ0LU0" hidden="1">Addn [12]Info!$B$8:$C$9</definedName>
    <definedName name="BExQ4MG9P145QUW5CV2HFKQNQIPD" localSheetId="7" hidden="1">SCG Func [14]Area!$D$12:$E$12</definedName>
    <definedName name="BExQ4MG9P145QUW5CV2HFKQNQIPD" hidden="1">SCG Func [14]Area!$D$12:$E$12</definedName>
    <definedName name="BExQ4Q77K0YR2IE6YWVW9WWVOXVJ" localSheetId="7" hidden="1">Addn [12]Info!$B$14:$AF$96</definedName>
    <definedName name="BExQ4Q77K0YR2IE6YWVW9WWVOXVJ" hidden="1">Addn [12]Info!$B$14:$AF$96</definedName>
    <definedName name="BExQ4QNIBAMQ3SZ3YUJTHQ453ECA" localSheetId="7" hidden="1">[0]!SDGE Func [14]Area!$A$15:$B$15</definedName>
    <definedName name="BExQ4QNIBAMQ3SZ3YUJTHQ453ECA" hidden="1">[0]!SDGE Func [14]Area!$A$15:$B$15</definedName>
    <definedName name="BExQ50E33GY7AGKBQS7CUT71NA7V" localSheetId="7" hidden="1">Functional [13]Costs!$B$31:$T$320</definedName>
    <definedName name="BExQ50E33GY7AGKBQS7CUT71NA7V" hidden="1">Functional [13]Costs!$B$31:$T$320</definedName>
    <definedName name="BExQ51A9NLA2Z0BHSZ3HH003DUV6" hidden="1">#REF!</definedName>
    <definedName name="BExQ6RBQUCKWWHR49B00BM7NJKBU" localSheetId="7" hidden="1">SEU Driver [17]Cd!$D$4:$E$4</definedName>
    <definedName name="BExQ6RBQUCKWWHR49B00BM7NJKBU" hidden="1">SEU Driver [17]Cd!$D$4:$E$4</definedName>
    <definedName name="BExQ7H8Z4JZEKV7DKRN8IR7L8LN4" localSheetId="7" hidden="1">SEU Driver by Func [18]Comm!$A$6:$B$6</definedName>
    <definedName name="BExQ7H8Z4JZEKV7DKRN8IR7L8LN4" hidden="1">SEU Driver by Func [18]Comm!$A$6:$B$6</definedName>
    <definedName name="BExQ7M718ZLUNZ31YFPZU417O6AS" localSheetId="7" hidden="1">Addn [12]Info!$B$3</definedName>
    <definedName name="BExQ7M718ZLUNZ31YFPZU417O6AS" hidden="1">Addn [12]Info!$B$3</definedName>
    <definedName name="BExQ7YS7NL71BNL8X2TPIZ4UFABT" localSheetId="7" hidden="1">SCG Func [14]Area!$A$13:$B$13</definedName>
    <definedName name="BExQ7YS7NL71BNL8X2TPIZ4UFABT" hidden="1">SCG Func [14]Area!$A$13:$B$13</definedName>
    <definedName name="BExQ88OA9QG61T9Y6ICP4LHO80L4" hidden="1">#REF!</definedName>
    <definedName name="BExQ8P082ADH0GHYHNAS5H76LODT" localSheetId="7" hidden="1">Addn [12]Info!$B$79:$T$101</definedName>
    <definedName name="BExQ8P082ADH0GHYHNAS5H76LODT" hidden="1">Addn [12]Info!$B$79:$T$101</definedName>
    <definedName name="BExQ8ZN66PYJPS4NA56Y8ZW76WHA" localSheetId="7" hidden="1">SEU Driver [17]Cd!$D$7:$E$7</definedName>
    <definedName name="BExQ8ZN66PYJPS4NA56Y8ZW76WHA" hidden="1">SEU Driver [17]Cd!$D$7:$E$7</definedName>
    <definedName name="BExQ9KH5NBG3I2WC91XLCXADHCY8" localSheetId="7" hidden="1">Addn [12]Info!$B$209:$T$215</definedName>
    <definedName name="BExQ9KH5NBG3I2WC91XLCXADHCY8" hidden="1">Addn [12]Info!$B$209:$T$215</definedName>
    <definedName name="BExQ9P9MV7LZESESTQODI5LPS43P" hidden="1">#REF!</definedName>
    <definedName name="BExQ9RYW8PAJJS7C5ROAMSOU24FA" localSheetId="7" hidden="1">SEU Func [14]Area!$D$18:$E$18</definedName>
    <definedName name="BExQ9RYW8PAJJS7C5ROAMSOU24FA" hidden="1">SEU Func [14]Area!$D$18:$E$18</definedName>
    <definedName name="BExQABQUO054C0TGXGU1E178CJ78" localSheetId="7" hidden="1">Functional [13]Costs!$G$11:$G$12</definedName>
    <definedName name="BExQABQUO054C0TGXGU1E178CJ78" hidden="1">Functional [13]Costs!$G$11:$G$12</definedName>
    <definedName name="BExQAI6W93U5E8GKHSEMYVCOQDTK" localSheetId="7" hidden="1">Financial &amp; Non-[15]Financial!$B$11:$E$12</definedName>
    <definedName name="BExQAI6W93U5E8GKHSEMYVCOQDTK" hidden="1">Financial &amp; Non-[15]Financial!$B$11:$E$12</definedName>
    <definedName name="BExQAJJDG87VXDZVZ6L4TVFA43G8" localSheetId="7" hidden="1">Addn [12]Info!$B$39:$T$72</definedName>
    <definedName name="BExQAJJDG87VXDZVZ6L4TVFA43G8" hidden="1">Addn [12]Info!$B$39:$T$72</definedName>
    <definedName name="BExQAX0XGWFG7U8J58T1B6GLBTPQ" localSheetId="7" hidden="1">Financial &amp; Non-[15]Financial!$B$186:$P$190</definedName>
    <definedName name="BExQAX0XGWFG7U8J58T1B6GLBTPQ" hidden="1">Financial &amp; Non-[15]Financial!$B$186:$P$190</definedName>
    <definedName name="BExQAXMHIUFR2SXTYEOXH1IU7FI6" localSheetId="7" hidden="1">SEU Func [14]Area!$D$3:$E$3</definedName>
    <definedName name="BExQAXMHIUFR2SXTYEOXH1IU7FI6" hidden="1">SEU Func [14]Area!$D$3:$E$3</definedName>
    <definedName name="BExQB7O1191BXM70J8YLKLI37EI7" localSheetId="7" hidden="1">SEU Func [14]Area!$A$19:$B$19</definedName>
    <definedName name="BExQB7O1191BXM70J8YLKLI37EI7" hidden="1">SEU Func [14]Area!$A$19:$B$19</definedName>
    <definedName name="BExQBAYQL3L2GL45IPXO9PHQXN1E" localSheetId="7" hidden="1">Addn [12]Info!$B$3</definedName>
    <definedName name="BExQBAYQL3L2GL45IPXO9PHQXN1E" hidden="1">Addn [12]Info!$B$3</definedName>
    <definedName name="BExQBB9D8E92R7TZYZR39OAYKBAZ" localSheetId="7" hidden="1">Financial &amp; Non-[15]Financial!$B$110:$P$133</definedName>
    <definedName name="BExQBB9D8E92R7TZYZR39OAYKBAZ" hidden="1">Financial &amp; Non-[15]Financial!$B$110:$P$133</definedName>
    <definedName name="BExQBIB0AV5H6PRIUIV5BP99WOGP" localSheetId="7" hidden="1">Addn [12]Info!$G$11:$G$13</definedName>
    <definedName name="BExQBIB0AV5H6PRIUIV5BP99WOGP" hidden="1">Addn [12]Info!$G$11:$G$13</definedName>
    <definedName name="BExQBNEFP57K3WT5RWPEKXN96DSN" localSheetId="7" hidden="1">Financial &amp; Non-[15]Financial!$B$7:$C$9</definedName>
    <definedName name="BExQBNEFP57K3WT5RWPEKXN96DSN" hidden="1">Financial &amp; Non-[15]Financial!$B$7:$C$9</definedName>
    <definedName name="BExQBOG43NUN0YPBOQ9ELQJM1KK8" localSheetId="7" hidden="1">[0]!SDGE Func [14]Area!$A$1:$A$1</definedName>
    <definedName name="BExQBOG43NUN0YPBOQ9ELQJM1KK8" hidden="1">[0]!SDGE Func [14]Area!$A$1:$A$1</definedName>
    <definedName name="BExQBR56XC5DKOS6VWQSM0V1CNVK" hidden="1">#REF!</definedName>
    <definedName name="BExQBW8N109R7HBQWZ3ITXTT9NHA" localSheetId="7" hidden="1">Functional [13]Costs!$B$31:$T$320</definedName>
    <definedName name="BExQBW8N109R7HBQWZ3ITXTT9NHA" hidden="1">Functional [13]Costs!$B$31:$T$320</definedName>
    <definedName name="BExQBWE35QPYV14IAX9WA9PCLLJY" localSheetId="7" hidden="1">Addn [12]Info!$B$3</definedName>
    <definedName name="BExQBWE35QPYV14IAX9WA9PCLLJY" hidden="1">Addn [12]Info!$B$3</definedName>
    <definedName name="BExQBY1CRDVJQUXD8WTG2HO8S4YY" localSheetId="7" hidden="1">SEU Func [14]Area!$A$16:$B$16</definedName>
    <definedName name="BExQBY1CRDVJQUXD8WTG2HO8S4YY" hidden="1">SEU Func [14]Area!$A$16:$B$16</definedName>
    <definedName name="BExQC1SAIBSAVSD80NWIIEFTRS3Y" localSheetId="7" hidden="1">Functional [13]Costs!$G$11:$G$12</definedName>
    <definedName name="BExQC1SAIBSAVSD80NWIIEFTRS3Y" hidden="1">Functional [13]Costs!$G$11:$G$12</definedName>
    <definedName name="BExQC4HFIQGF0THKO9JUJ176I5VA" localSheetId="7" hidden="1">Addn [12]Info!$B$212:$T$215</definedName>
    <definedName name="BExQC4HFIQGF0THKO9JUJ176I5VA" hidden="1">Addn [12]Info!$B$212:$T$215</definedName>
    <definedName name="BExQC64OAI7X1A7H5G4EY9HZ49MV" hidden="1">#REF!</definedName>
    <definedName name="BExQCE7ZNNHRB6G2DUALPAL71S7T" localSheetId="7" hidden="1">Functional [13]Costs!$B$14:$U$317</definedName>
    <definedName name="BExQCE7ZNNHRB6G2DUALPAL71S7T" hidden="1">Functional [13]Costs!$B$14:$U$317</definedName>
    <definedName name="BExQDBHMVN97D3TGXA85E63CUF4N" localSheetId="7" hidden="1">Functional [13]Costs!$B$8:$C$9</definedName>
    <definedName name="BExQDBHMVN97D3TGXA85E63CUF4N" hidden="1">Functional [13]Costs!$B$8:$C$9</definedName>
    <definedName name="BExQDTBJ9AGB4D3JCXZIKRH2A2D5" localSheetId="7" hidden="1">Addn [12]Info!$B$3</definedName>
    <definedName name="BExQDTBJ9AGB4D3JCXZIKRH2A2D5" hidden="1">Addn [12]Info!$B$3</definedName>
    <definedName name="BExQE5B5LQBSIIOTCA2LXF6C3ENO" hidden="1">#REF!</definedName>
    <definedName name="BExQEVDU433T9XDHQ7UJZVO40LHJ" hidden="1">#REF!</definedName>
    <definedName name="BExQEZFE9D1COWE4NSUDYEGXJ4U1" hidden="1">#REF!</definedName>
    <definedName name="BExQF7Z058RP9Z1NXPNIIVP3UFEX" localSheetId="7" hidden="1">Addn [12]Info!$B$7:$C$7</definedName>
    <definedName name="BExQF7Z058RP9Z1NXPNIIVP3UFEX" hidden="1">Addn [12]Info!$B$7:$C$7</definedName>
    <definedName name="BExQF8PX3T0UZ31CITIWEECBCOAL" localSheetId="7" hidden="1">Functional [13]Costs!$B$31:$T$320</definedName>
    <definedName name="BExQF8PX3T0UZ31CITIWEECBCOAL" hidden="1">Functional [13]Costs!$B$31:$T$320</definedName>
    <definedName name="BExQF9M8VIR56ZOVRGEBOWN7GO00" localSheetId="7" hidden="1">SEU Func [14]Area!$A$24:$B$24</definedName>
    <definedName name="BExQF9M8VIR56ZOVRGEBOWN7GO00" hidden="1">SEU Func [14]Area!$A$24:$B$24</definedName>
    <definedName name="BExQFGNXSCIRLDX9X8H4IFN7BU6G" localSheetId="7" hidden="1">Addn [12]Info!$B$8:$C$9</definedName>
    <definedName name="BExQFGNXSCIRLDX9X8H4IFN7BU6G" hidden="1">Addn [12]Info!$B$8:$C$9</definedName>
    <definedName name="BExQFJNSW29Z2GQS47388QSKTAUO" localSheetId="7" hidden="1">SCG Func [14]Area!$A$13:$B$13</definedName>
    <definedName name="BExQFJNSW29Z2GQS47388QSKTAUO" hidden="1">SCG Func [14]Area!$A$13:$B$13</definedName>
    <definedName name="BExQGCVQ27XJRQKLCQK0I6SYJE7A" localSheetId="7" hidden="1">Addn [12]Info!$B$38:$T$71</definedName>
    <definedName name="BExQGCVQ27XJRQKLCQK0I6SYJE7A" hidden="1">Addn [12]Info!$B$38:$T$71</definedName>
    <definedName name="BExQH3EIE5OI9AO9NWINKTO0YUUD" localSheetId="7" hidden="1">Addn [12]Info!$B$13:$T$26</definedName>
    <definedName name="BExQH3EIE5OI9AO9NWINKTO0YUUD" hidden="1">Addn [12]Info!$B$13:$T$26</definedName>
    <definedName name="BExQHFJJZ453I91O5R4SDT3R49II" localSheetId="7" hidden="1">SEU Driver by Func [14]Area!$A$19:$A$20</definedName>
    <definedName name="BExQHFJJZ453I91O5R4SDT3R49II" hidden="1">SEU Driver by Func [14]Area!$A$19:$A$20</definedName>
    <definedName name="BExQHZMB7G35XFLCF1VPENGXTKW0" localSheetId="7" hidden="1">Addn [12]Info!$B$102:$T$211</definedName>
    <definedName name="BExQHZMB7G35XFLCF1VPENGXTKW0" hidden="1">Addn [12]Info!$B$102:$T$211</definedName>
    <definedName name="BExQI02KWITK4JLIL36ZOHLBKGOI" localSheetId="7" hidden="1">SCG Func [14]Area!$A$5:$B$5</definedName>
    <definedName name="BExQI02KWITK4JLIL36ZOHLBKGOI" hidden="1">SCG Func [14]Area!$A$5:$B$5</definedName>
    <definedName name="BExQIBRDPH5X5EPOQ8ANRD6ERSRY" localSheetId="7" hidden="1">SEU Func [14]Area!$D$22:$E$22</definedName>
    <definedName name="BExQIBRDPH5X5EPOQ8ANRD6ERSRY" hidden="1">SEU Func [14]Area!$D$22:$E$22</definedName>
    <definedName name="BExQIJP8AMPRS9ZOFYPUX3QT9DCA" localSheetId="7" hidden="1">Functional [13]Costs!$G$10:$G$11</definedName>
    <definedName name="BExQIJP8AMPRS9ZOFYPUX3QT9DCA" hidden="1">Functional [13]Costs!$G$10:$G$11</definedName>
    <definedName name="BExQJCMBSTIP2LZ3JXXJL7FSJSS8" hidden="1">#REF!</definedName>
    <definedName name="BExQJZ3KTKDHMDLW85FULTC2WAOQ" localSheetId="7" hidden="1">Addn [12]Info!$B$73:$T$80</definedName>
    <definedName name="BExQJZ3KTKDHMDLW85FULTC2WAOQ" hidden="1">Addn [12]Info!$B$73:$T$80</definedName>
    <definedName name="BExQK46ZM2Z2JWNYU3EBRZNRK5MJ" localSheetId="7" hidden="1">Functional [13]Costs!$B$14:$T$317</definedName>
    <definedName name="BExQK46ZM2Z2JWNYU3EBRZNRK5MJ" hidden="1">Functional [13]Costs!$B$14:$T$317</definedName>
    <definedName name="BExQKE31SV6EH8DAMJ4EKHYJ1P38" localSheetId="7" hidden="1">Financial &amp; Non-[15]Financial!$F$11:$F$12</definedName>
    <definedName name="BExQKE31SV6EH8DAMJ4EKHYJ1P38" hidden="1">Financial &amp; Non-[15]Financial!$F$11:$F$12</definedName>
    <definedName name="BExQLT1AL7DPIH2ZF0N3ZYXJ1GHG" localSheetId="7" hidden="1">Addn [12]Info!$B$27:$T$38</definedName>
    <definedName name="BExQLT1AL7DPIH2ZF0N3ZYXJ1GHG" hidden="1">Addn [12]Info!$B$27:$T$38</definedName>
    <definedName name="BExRZJTMRQ7D3UKMUG3FEBZ9YQQX" localSheetId="7" hidden="1">Addn [12]Info!$B$4:$B$5</definedName>
    <definedName name="BExRZJTMRQ7D3UKMUG3FEBZ9YQQX" hidden="1">Addn [12]Info!$B$4:$B$5</definedName>
    <definedName name="BExS0CW83OA5EKXM0L8HVKRWC1YA" localSheetId="7" hidden="1">Financial &amp; Non-[15]Financial!$B$178:$P$226</definedName>
    <definedName name="BExS0CW83OA5EKXM0L8HVKRWC1YA" hidden="1">Financial &amp; Non-[15]Financial!$B$178:$P$226</definedName>
    <definedName name="BExS0XVC7U1OIU7C1GPZRS02K0DW" localSheetId="7" hidden="1">Addn [12]Info!$B$7:$C$7</definedName>
    <definedName name="BExS0XVC7U1OIU7C1GPZRS02K0DW" hidden="1">Addn [12]Info!$B$7:$C$7</definedName>
    <definedName name="BExS14WZRDFAFITC69DNKWQIIAQF" localSheetId="7" hidden="1">SEU Func [14]Area!$A$28:$B$28</definedName>
    <definedName name="BExS14WZRDFAFITC69DNKWQIIAQF" hidden="1">SEU Func [14]Area!$A$28:$B$28</definedName>
    <definedName name="BExS15TDWNEFSC2K12R64B21U2ER" localSheetId="7" hidden="1">Functional [13]Costs!$B$4:$B$5</definedName>
    <definedName name="BExS15TDWNEFSC2K12R64B21U2ER" hidden="1">Functional [13]Costs!$B$4:$B$5</definedName>
    <definedName name="BExS1HNH5O7LQM1GGJD5FZBHMXIZ" localSheetId="7" hidden="1">Functional [13]Costs!$B$7:$C$7</definedName>
    <definedName name="BExS1HNH5O7LQM1GGJD5FZBHMXIZ" hidden="1">Functional [13]Costs!$B$7:$C$7</definedName>
    <definedName name="BExS1THRUXZ3XVPW1XBQ0VHO9XZG" hidden="1">#REF!</definedName>
    <definedName name="BExS22HGR6D9MS67P2DUB6FX24ME" localSheetId="7" hidden="1">Addn [12]Info!$G$10:$G$11</definedName>
    <definedName name="BExS22HGR6D9MS67P2DUB6FX24ME" hidden="1">Addn [12]Info!$G$10:$G$11</definedName>
    <definedName name="BExS27Q6D7DI1Q7103RY4N5FI5PJ" localSheetId="7" hidden="1">SEU Func [14]Area!$D$1:$D$1</definedName>
    <definedName name="BExS27Q6D7DI1Q7103RY4N5FI5PJ" hidden="1">SEU Func [14]Area!$D$1:$D$1</definedName>
    <definedName name="BExS2AFAU71CEY0E9IAK4MDRPQDP" localSheetId="7" hidden="1">SEU Driver [17]Cd!$A$3:$B$3</definedName>
    <definedName name="BExS2AFAU71CEY0E9IAK4MDRPQDP" hidden="1">SEU Driver [17]Cd!$A$3:$B$3</definedName>
    <definedName name="BExS2L7PYAVKNHNOB8UKRX2OUN1E" localSheetId="7" hidden="1">Addn [12]Info!$B$14:$T$27</definedName>
    <definedName name="BExS2L7PYAVKNHNOB8UKRX2OUN1E" hidden="1">Addn [12]Info!$B$14:$T$27</definedName>
    <definedName name="BExS2LD0JHQATS4KKDF08NLIQEAN" hidden="1">#REF!</definedName>
    <definedName name="BExS3GTXOY2FXN3KKUNPQ3ZKWQYD" localSheetId="7" hidden="1">Functional [13]Costs!$B$31:$T$320</definedName>
    <definedName name="BExS3GTXOY2FXN3KKUNPQ3ZKWQYD" hidden="1">Functional [13]Costs!$B$31:$T$320</definedName>
    <definedName name="BExS3IBWQW51YD19V9XINRZFT37D" localSheetId="7" hidden="1">SCG Func [14]Area!$D$4:$E$4</definedName>
    <definedName name="BExS3IBWQW51YD19V9XINRZFT37D" hidden="1">SCG Func [14]Area!$D$4:$E$4</definedName>
    <definedName name="BExS5E7O0CG4P3U6O2SO3KUCWN1X" localSheetId="7" hidden="1">SEU Func Area by [16]Driver!$A$11:$B$11</definedName>
    <definedName name="BExS5E7O0CG4P3U6O2SO3KUCWN1X" hidden="1">SEU Func Area by [16]Driver!$A$11:$B$11</definedName>
    <definedName name="BExS5P5DSMPM6QC2J47S4OZBSBHC" localSheetId="7" hidden="1">Addn [12]Info!$B$73:$T$80</definedName>
    <definedName name="BExS5P5DSMPM6QC2J47S4OZBSBHC" hidden="1">Addn [12]Info!$B$73:$T$80</definedName>
    <definedName name="BExS6BBUJZ443Z7JD9XISA4VZKCZ" localSheetId="7" hidden="1">Addn [12]Info!$B$11:$E$13</definedName>
    <definedName name="BExS6BBUJZ443Z7JD9XISA4VZKCZ" hidden="1">Addn [12]Info!$B$11:$E$13</definedName>
    <definedName name="BExS6L7WWB2AY9B9CRX0B8ZY9RA8" localSheetId="7" hidden="1">SEU Func [14]Area!$D$27:$E$27</definedName>
    <definedName name="BExS6L7WWB2AY9B9CRX0B8ZY9RA8" hidden="1">SEU Func [14]Area!$D$27:$E$27</definedName>
    <definedName name="BExS71EJ95OT904Y464LA98EUX0O" localSheetId="7" hidden="1">SEU Driver [17]Cd!$A$8:$B$8</definedName>
    <definedName name="BExS71EJ95OT904Y464LA98EUX0O" hidden="1">SEU Driver [17]Cd!$A$8:$B$8</definedName>
    <definedName name="BExS74ZZJS8RDGXS0N33F8LO0AFI" localSheetId="7" hidden="1">Addn [12]Info!$G$10:$G$11</definedName>
    <definedName name="BExS74ZZJS8RDGXS0N33F8LO0AFI" hidden="1">Addn [12]Info!$G$10:$G$11</definedName>
    <definedName name="BExS7676U1G43C4AGI7V2CFIXGKK" localSheetId="7" hidden="1">Addn [12]Info!$B$100:$T$208</definedName>
    <definedName name="BExS7676U1G43C4AGI7V2CFIXGKK" hidden="1">Addn [12]Info!$B$100:$T$208</definedName>
    <definedName name="BExS7EQKJUS1O1G09IC8BBF8NRPS" localSheetId="7" hidden="1">Addn [12]Info!$B$73:$T$80</definedName>
    <definedName name="BExS7EQKJUS1O1G09IC8BBF8NRPS" hidden="1">Addn [12]Info!$B$73:$T$80</definedName>
    <definedName name="BExS7LBYUQW02NWJUC50AL0QB0BC" localSheetId="7" hidden="1">Financial &amp; Non-[15]Financial!$B$8:$C$9</definedName>
    <definedName name="BExS7LBYUQW02NWJUC50AL0QB0BC" hidden="1">Financial &amp; Non-[15]Financial!$B$8:$C$9</definedName>
    <definedName name="BExS7YTGMRL7M5AEAHTR6TGX3RR8" localSheetId="7" hidden="1">SEU Func [14]Area!$D$16:$E$16</definedName>
    <definedName name="BExS7YTGMRL7M5AEAHTR6TGX3RR8" hidden="1">SEU Func [14]Area!$D$16:$E$16</definedName>
    <definedName name="BExS847PDPFPGR9EP7XAP65DFG7M" localSheetId="7" hidden="1">[0]!SDGE Func [14]Area!$A$8:$B$8</definedName>
    <definedName name="BExS847PDPFPGR9EP7XAP65DFG7M" hidden="1">[0]!SDGE Func [14]Area!$A$8:$B$8</definedName>
    <definedName name="BExS85UYRGDWA1N1YMZMLPMIHY16" localSheetId="7" hidden="1">Functional [13]Costs!$B$8:$C$9</definedName>
    <definedName name="BExS85UYRGDWA1N1YMZMLPMIHY16" hidden="1">Functional [13]Costs!$B$8:$C$9</definedName>
    <definedName name="BExS8JHZR5RYMXHS2BZ2JA581YEQ" localSheetId="7" hidden="1">Addn [12]Info!$B$78:$T$100</definedName>
    <definedName name="BExS8JHZR5RYMXHS2BZ2JA581YEQ" hidden="1">Addn [12]Info!$B$78:$T$100</definedName>
    <definedName name="BExS8O55M4IV5UFZ5R62V7SLJ794" localSheetId="7" hidden="1">[0]!SDGE Func [14]Area!$D$12:$E$12</definedName>
    <definedName name="BExS8O55M4IV5UFZ5R62V7SLJ794" hidden="1">[0]!SDGE Func [14]Area!$D$12:$E$12</definedName>
    <definedName name="BExS8YBZRN2SAB1Z0QWD4LTW9TDE" localSheetId="7" hidden="1">Functional [13]Costs!$B$31:$T$320</definedName>
    <definedName name="BExS8YBZRN2SAB1Z0QWD4LTW9TDE" hidden="1">Functional [13]Costs!$B$31:$T$320</definedName>
    <definedName name="BExS92J2YMOU1BT56VOUDKZDW6A0" hidden="1">#REF!</definedName>
    <definedName name="BExS9GBD3ODEHQK243A1KHFPZYXP" localSheetId="7" hidden="1">Addn [12]Info!$B$38:$T$71</definedName>
    <definedName name="BExS9GBD3ODEHQK243A1KHFPZYXP" hidden="1">Addn [12]Info!$B$38:$T$71</definedName>
    <definedName name="BExS9MLY4GW7OKN0XXA2VQD67RGS" localSheetId="7" hidden="1">Addn [12]Info!$B$73:$T$80</definedName>
    <definedName name="BExS9MLY4GW7OKN0XXA2VQD67RGS" hidden="1">Addn [12]Info!$B$73:$T$80</definedName>
    <definedName name="BExSA9360W0NPEKNF7C3CR2BIF43" hidden="1">#REF!</definedName>
    <definedName name="BExSA9JA5S47AC6EN7JNC33559GG" localSheetId="7" hidden="1">Addn [12]Info!$B$209:$T$215</definedName>
    <definedName name="BExSA9JA5S47AC6EN7JNC33559GG" hidden="1">Addn [12]Info!$B$209:$T$215</definedName>
    <definedName name="BExSAAABPYLIZ3RACZBIINEB79RU" localSheetId="7" hidden="1">SCG Func [14]Area!$A$15:$B$15</definedName>
    <definedName name="BExSAAABPYLIZ3RACZBIINEB79RU" hidden="1">SCG Func [14]Area!$A$15:$B$15</definedName>
    <definedName name="BExSAJVMJRYEBRP8HQWAPVT0353Z" localSheetId="7" hidden="1">Addn [12]Info!$B$102:$T$211</definedName>
    <definedName name="BExSAJVMJRYEBRP8HQWAPVT0353Z" hidden="1">Addn [12]Info!$B$102:$T$211</definedName>
    <definedName name="BExSAW5YGBMQXDRHNJ9VPN83LHSB" localSheetId="7" hidden="1">Functional [13]Costs!$G$11:$G$12</definedName>
    <definedName name="BExSAW5YGBMQXDRHNJ9VPN83LHSB" hidden="1">Functional [13]Costs!$G$11:$G$12</definedName>
    <definedName name="BExSAW5ZRWKHR68VG5SX1JML8SNU" localSheetId="7" hidden="1">Functional [13]Costs!$B$4:$B$5</definedName>
    <definedName name="BExSAW5ZRWKHR68VG5SX1JML8SNU" hidden="1">Functional [13]Costs!$B$4:$B$5</definedName>
    <definedName name="BExSAWM3SJ0NQCZI3M5EFF951Z2K" localSheetId="7" hidden="1">Addn [12]Info!$B$4:$B$5</definedName>
    <definedName name="BExSAWM3SJ0NQCZI3M5EFF951Z2K" hidden="1">Addn [12]Info!$B$4:$B$5</definedName>
    <definedName name="BExSB1UZKPUMJUW88VY9HKCP4CFU" localSheetId="7" hidden="1">SEU Func [14]Area!$D$24:$E$24</definedName>
    <definedName name="BExSB1UZKPUMJUW88VY9HKCP4CFU" hidden="1">SEU Func [14]Area!$D$24:$E$24</definedName>
    <definedName name="BExSBAP6KF35RVGGDKFOONVUDTGR" localSheetId="7" hidden="1">SCG Func [14]Area!$A$9:$B$9</definedName>
    <definedName name="BExSBAP6KF35RVGGDKFOONVUDTGR" hidden="1">SCG Func [14]Area!$A$9:$B$9</definedName>
    <definedName name="BExSE38VOP5A8ZMOW0LCZQMB29NN" localSheetId="7" hidden="1">SEU Driver by Func [18]Comm!$D$5:$E$5</definedName>
    <definedName name="BExSE38VOP5A8ZMOW0LCZQMB29NN" hidden="1">SEU Driver by Func [18]Comm!$D$5:$E$5</definedName>
    <definedName name="BExSEAAHYKQPG6QN01IQZ5CUBS2K" hidden="1">#REF!</definedName>
    <definedName name="BExSEIZETXYIPL1RRGCTK4JXUNP0" localSheetId="7" hidden="1">Addn [12]Info!$B$79:$T$101</definedName>
    <definedName name="BExSEIZETXYIPL1RRGCTK4JXUNP0" hidden="1">Addn [12]Info!$B$79:$T$101</definedName>
    <definedName name="BExSEV4BF77D27E3QM36R4SX620Q" localSheetId="7" hidden="1">SEU Func [14]Area!$A$37:$A$38</definedName>
    <definedName name="BExSEV4BF77D27E3QM36R4SX620Q" hidden="1">SEU Func [14]Area!$A$37:$A$38</definedName>
    <definedName name="BExSF9YBJY4NI59SIYVUVB0RHOF4" localSheetId="7" hidden="1">Functional [13]Costs!$B$25:$T$314</definedName>
    <definedName name="BExSF9YBJY4NI59SIYVUVB0RHOF4" hidden="1">Functional [13]Costs!$B$25:$T$314</definedName>
    <definedName name="BExSFKFYRGFMQJN4JIPPK7PMC8LE" localSheetId="7" hidden="1">Functional [13]Costs!$B$8:$C$9</definedName>
    <definedName name="BExSFKFYRGFMQJN4JIPPK7PMC8LE" hidden="1">Functional [13]Costs!$B$8:$C$9</definedName>
    <definedName name="BExSFSJAMB7T9SL3A6XQO78A30PE" localSheetId="7" hidden="1">SEU Driver [17]Cd!$D$6:$E$6</definedName>
    <definedName name="BExSFSJAMB7T9SL3A6XQO78A30PE" hidden="1">SEU Driver [17]Cd!$D$6:$E$6</definedName>
    <definedName name="BExSFY2ZNJ80BO8WBGH184HA98EK" localSheetId="7" hidden="1">SEU Func [14]Area!$D$18:$E$18</definedName>
    <definedName name="BExSFY2ZNJ80BO8WBGH184HA98EK" hidden="1">SEU Func [14]Area!$D$18:$E$18</definedName>
    <definedName name="BExSG4DJUVP24UH00G6C9BCFI6KA" localSheetId="7" hidden="1">Addn [12]Info!$B$79:$T$101</definedName>
    <definedName name="BExSG4DJUVP24UH00G6C9BCFI6KA" hidden="1">Addn [12]Info!$B$79:$T$101</definedName>
    <definedName name="BExSGJ7K26U35ER7JUE8V684SFCE" localSheetId="7" hidden="1">Financial &amp; Non-[15]Financial!$B$178:$P$226</definedName>
    <definedName name="BExSGJ7K26U35ER7JUE8V684SFCE" hidden="1">Financial &amp; Non-[15]Financial!$B$178:$P$226</definedName>
    <definedName name="BExSHBOKDMINRDJ7YNYDLKHU9GYY" localSheetId="7" hidden="1">[0]!SDGE Func [14]Area!$D$14:$E$14</definedName>
    <definedName name="BExSHBOKDMINRDJ7YNYDLKHU9GYY" hidden="1">[0]!SDGE Func [14]Area!$D$14:$E$14</definedName>
    <definedName name="BExSHLVF6TPM309S368ESB5ZGZSP" localSheetId="7" hidden="1">SCG Func [14]Area!$A$19:$A$20</definedName>
    <definedName name="BExSHLVF6TPM309S368ESB5ZGZSP" hidden="1">SCG Func [14]Area!$A$19:$A$20</definedName>
    <definedName name="BExSI4R6BJRHRQC9AWQ19WPYBQDS" localSheetId="7" hidden="1">Functional [13]Costs!$B$7:$C$7</definedName>
    <definedName name="BExSI4R6BJRHRQC9AWQ19WPYBQDS" hidden="1">Functional [13]Costs!$B$7:$C$7</definedName>
    <definedName name="BExTUGQR5U2JKKM690XNDR2KSDO9" localSheetId="7" hidden="1">Functional [13]Costs!$B$14:$AC$317</definedName>
    <definedName name="BExTUGQR5U2JKKM690XNDR2KSDO9" hidden="1">Functional [13]Costs!$B$14:$AC$317</definedName>
    <definedName name="BExTVC7NJZ78QFKT4X882RHJ46GJ" localSheetId="7" hidden="1">SEU Func [14]Area!$A$8:$B$8</definedName>
    <definedName name="BExTVC7NJZ78QFKT4X882RHJ46GJ" hidden="1">SEU Func [14]Area!$A$8:$B$8</definedName>
    <definedName name="BExTW1DUQNAQI9BU8SWL2ICM9MMF" localSheetId="7" hidden="1">SEU Func [14]Area!$A$9:$B$9</definedName>
    <definedName name="BExTW1DUQNAQI9BU8SWL2ICM9MMF" hidden="1">SEU Func [14]Area!$A$9:$B$9</definedName>
    <definedName name="BExTW36RCD2KY1OEX83Q1U3Q7VEN" localSheetId="7" hidden="1">Functional [13]Costs!$B$11:$E$13</definedName>
    <definedName name="BExTW36RCD2KY1OEX83Q1U3Q7VEN" hidden="1">Functional [13]Costs!$B$11:$E$13</definedName>
    <definedName name="BExTWB4LY5OOB9M8R4ZRF0CDR8EK" localSheetId="7" hidden="1">Financial &amp; Non-[15]Financial!$B$186:$P$190</definedName>
    <definedName name="BExTWB4LY5OOB9M8R4ZRF0CDR8EK" hidden="1">Financial &amp; Non-[15]Financial!$B$186:$P$190</definedName>
    <definedName name="BExTWFX7M4DNJT01LA4G7CYKCU8O" hidden="1">#REF!</definedName>
    <definedName name="BExTWHVA529RIUNUTJC4YZRSYACS" localSheetId="7" hidden="1">Financial &amp; Non-[15]Financial!$H$14:$Q$105</definedName>
    <definedName name="BExTWHVA529RIUNUTJC4YZRSYACS" hidden="1">Financial &amp; Non-[15]Financial!$H$14:$Q$105</definedName>
    <definedName name="BExTXCQM8ASRFIRTKNOR4PRO5OQI" localSheetId="7" hidden="1">Addn [12]Info!$B$11:$D$11</definedName>
    <definedName name="BExTXCQM8ASRFIRTKNOR4PRO5OQI" hidden="1">Addn [12]Info!$B$11:$D$11</definedName>
    <definedName name="BExTXFL0HOBZ8ZB5R9T82PYHU5LD" localSheetId="7" hidden="1">Addn [12]Info!$B$100:$T$208</definedName>
    <definedName name="BExTXFL0HOBZ8ZB5R9T82PYHU5LD" hidden="1">Addn [12]Info!$B$100:$T$208</definedName>
    <definedName name="BExTXI4TZTK03PE88UETNDSY061P" localSheetId="7" hidden="1">SEU Func [14]Area!$A$21:$B$21</definedName>
    <definedName name="BExTXI4TZTK03PE88UETNDSY061P" hidden="1">SEU Func [14]Area!$A$21:$B$21</definedName>
    <definedName name="BExTXJS8SUGI8GKGKFEGIVUS6NL5" hidden="1">#REF!</definedName>
    <definedName name="BExTXLFIV4QC0KSIFAQHYBBHL6A7" localSheetId="7" hidden="1">Addn [12]Info!$B$217:$T$225</definedName>
    <definedName name="BExTXLFIV4QC0KSIFAQHYBBHL6A7" hidden="1">Addn [12]Info!$B$217:$T$225</definedName>
    <definedName name="BExTXO9YLF9CAC6Q4BUNFXBAI1YL" localSheetId="7" hidden="1">Financial &amp; Non-[15]Financial!$B$225:$P$229</definedName>
    <definedName name="BExTXO9YLF9CAC6Q4BUNFXBAI1YL" hidden="1">Financial &amp; Non-[15]Financial!$B$225:$P$229</definedName>
    <definedName name="BExTXSX81QFMW6EWWTT4O5BUXE8O" localSheetId="7" hidden="1">SEU Func Area by [16]Driver!$A$14:$B$14</definedName>
    <definedName name="BExTXSX81QFMW6EWWTT4O5BUXE8O" hidden="1">SEU Func Area by [16]Driver!$A$14:$B$14</definedName>
    <definedName name="BExTY2D1TYFKUGMS9CNKOTKEUAUO" localSheetId="7" hidden="1">SEU Driver by Func [18]Comm!$A$11:$B$11</definedName>
    <definedName name="BExTY2D1TYFKUGMS9CNKOTKEUAUO" hidden="1">SEU Driver by Func [18]Comm!$A$11:$B$11</definedName>
    <definedName name="BExTY8IBOV0WBKWN39KNO05GJANV" localSheetId="7" hidden="1">Addn [12]Info!$B$3</definedName>
    <definedName name="BExTY8IBOV0WBKWN39KNO05GJANV" hidden="1">Addn [12]Info!$B$3</definedName>
    <definedName name="BExTYSL89HCHPV90LUSU3GFH5JUK" localSheetId="7" hidden="1">SEU Func [14]Area!$D$9:$E$9</definedName>
    <definedName name="BExTYSL89HCHPV90LUSU3GFH5JUK" hidden="1">SEU Func [14]Area!$D$9:$E$9</definedName>
    <definedName name="BExTYTSE5DS5GVCLLE99W0UOASUK" localSheetId="7" hidden="1">Addn [12]Info!$B$38:$T$71</definedName>
    <definedName name="BExTYTSE5DS5GVCLLE99W0UOASUK" hidden="1">Addn [12]Info!$B$38:$T$71</definedName>
    <definedName name="BExTYZS5UD8M7HDR9E0PODKMBZXD" localSheetId="7" hidden="1">Financial &amp; Non-[15]Financial!$B$8:$C$9</definedName>
    <definedName name="BExTYZS5UD8M7HDR9E0PODKMBZXD" hidden="1">Financial &amp; Non-[15]Financial!$B$8:$C$9</definedName>
    <definedName name="BExTZ6TNMOJ5PDJENKQE96SFGV3P" localSheetId="7" hidden="1">Functional [13]Costs!$B$8:$C$9</definedName>
    <definedName name="BExTZ6TNMOJ5PDJENKQE96SFGV3P" hidden="1">Functional [13]Costs!$B$8:$C$9</definedName>
    <definedName name="BExTZ9YUXERFPLEVBN6UFJC30OST" localSheetId="7" hidden="1">Addn [12]Info!$B$100:$T$208</definedName>
    <definedName name="BExTZ9YUXERFPLEVBN6UFJC30OST" hidden="1">Addn [12]Info!$B$100:$T$208</definedName>
    <definedName name="BExTZEWYX1YUP70BVYTBFGUX1SQE" localSheetId="7" hidden="1">SEU Driver by Func [18]Comm!$A$12:$B$12</definedName>
    <definedName name="BExTZEWYX1YUP70BVYTBFGUX1SQE" hidden="1">SEU Driver by Func [18]Comm!$A$12:$B$12</definedName>
    <definedName name="BExU084V35HGS6L43SZTIDZFNNC1" hidden="1">#REF!</definedName>
    <definedName name="BExU0L0SX2FA3UOSERNA0FM3PEIH" localSheetId="7" hidden="1">Addn [12]Info!$B$27:$T$38</definedName>
    <definedName name="BExU0L0SX2FA3UOSERNA0FM3PEIH" hidden="1">Addn [12]Info!$B$27:$T$38</definedName>
    <definedName name="BExU0Q4A10ERSVP7SWJI6U9PO2NP" localSheetId="7" hidden="1">Functional [13]Costs!$G$10:$G$11</definedName>
    <definedName name="BExU0Q4A10ERSVP7SWJI6U9PO2NP" hidden="1">Functional [13]Costs!$G$10:$G$11</definedName>
    <definedName name="BExU0S2G1O4WXMP72CEDPOXI142J" localSheetId="7" hidden="1">Functional [13]Costs!$F$10:$F$11</definedName>
    <definedName name="BExU0S2G1O4WXMP72CEDPOXI142J" hidden="1">Functional [13]Costs!$F$10:$F$11</definedName>
    <definedName name="BExU1D71KFUC0C17OR6QOTK3HJJE" hidden="1">#REF!</definedName>
    <definedName name="BExU1JHM6ANRZOKY36E119FJC4EE" localSheetId="7" hidden="1">SEU Func [14]Area!$A$31:$A$32</definedName>
    <definedName name="BExU1JHM6ANRZOKY36E119FJC4EE" hidden="1">SEU Func [14]Area!$A$31:$A$32</definedName>
    <definedName name="BExU1MXNQJK6TLTPYNJSJE001XMZ" localSheetId="7" hidden="1">Addn [12]Info!$B$27:$T$38</definedName>
    <definedName name="BExU1MXNQJK6TLTPYNJSJE001XMZ" hidden="1">Addn [12]Info!$B$27:$T$38</definedName>
    <definedName name="BExU1UA1UGIHTJX2JD11TYO928EW" localSheetId="7" hidden="1">Functional [13]Costs!$B$8:$C$9</definedName>
    <definedName name="BExU1UA1UGIHTJX2JD11TYO928EW" hidden="1">Functional [13]Costs!$B$8:$C$9</definedName>
    <definedName name="BExU28NRZOCQA8U63F8AUJ1Y7FK3" localSheetId="7" hidden="1">SEU Driver by Func [18]Comm!$A$14:$B$14</definedName>
    <definedName name="BExU28NRZOCQA8U63F8AUJ1Y7FK3" hidden="1">SEU Driver by Func [18]Comm!$A$14:$B$14</definedName>
    <definedName name="BExU2DWP55J27AU8B8CKOGIVB781" localSheetId="7" hidden="1">Financial &amp; Non-[15]Financial!$B$186:$P$190</definedName>
    <definedName name="BExU2DWP55J27AU8B8CKOGIVB781" hidden="1">Financial &amp; Non-[15]Financial!$B$186:$P$190</definedName>
    <definedName name="BExU2DWP9UIV3GEL4Y02T4MV2ORF" localSheetId="7" hidden="1">SCG Func [14]Area!$D$13:$E$13</definedName>
    <definedName name="BExU2DWP9UIV3GEL4Y02T4MV2ORF" hidden="1">SCG Func [14]Area!$D$13:$E$13</definedName>
    <definedName name="BExU2F3W26ICAF3HJW9RPFGOKBR0" localSheetId="7" hidden="1">SEU Func [14]Area!$D$6:$E$6</definedName>
    <definedName name="BExU2F3W26ICAF3HJW9RPFGOKBR0" hidden="1">SEU Func [14]Area!$D$6:$E$6</definedName>
    <definedName name="BExU2GB0KSJB3AT77LPHCUOU5GGE" localSheetId="7" hidden="1">Addn [12]Info!$B$11:$E$13</definedName>
    <definedName name="BExU2GB0KSJB3AT77LPHCUOU5GGE" hidden="1">Addn [12]Info!$B$11:$E$13</definedName>
    <definedName name="BExU2J03V3XKK7J5ZX79DJ0LWT66" localSheetId="7" hidden="1">Addn [12]Info!$B$3</definedName>
    <definedName name="BExU2J03V3XKK7J5ZX79DJ0LWT66" hidden="1">Addn [12]Info!$B$3</definedName>
    <definedName name="BExU2KY5O8EK97N17EDEE7A1FHP9" localSheetId="7" hidden="1">Addn [12]Info!$B$7:$C$7</definedName>
    <definedName name="BExU2KY5O8EK97N17EDEE7A1FHP9" hidden="1">Addn [12]Info!$B$7:$C$7</definedName>
    <definedName name="BExU31L47ZK7KE115K9FAOPVEQGD" hidden="1">#REF!</definedName>
    <definedName name="BExU3OT6VDS1Z4SCQYLJ3LJM2PR0" localSheetId="7" hidden="1">Addn [12]Info!$B$14</definedName>
    <definedName name="BExU3OT6VDS1Z4SCQYLJ3LJM2PR0" hidden="1">Addn [12]Info!$B$14</definedName>
    <definedName name="BExU3UYBXUBGYEE98K4TRVKL7FUB" localSheetId="7" hidden="1">SEU Func [14]Area!$A$5:$B$5</definedName>
    <definedName name="BExU3UYBXUBGYEE98K4TRVKL7FUB" hidden="1">SEU Func [14]Area!$A$5:$B$5</definedName>
    <definedName name="BExU43CFUF0V3VK8GVI1Y949580S" hidden="1">#REF!</definedName>
    <definedName name="BExU56LU0ARL1LXF13CWGDIA0IN2" localSheetId="7" hidden="1">SEU Func [14]Area!$A$20:$B$20</definedName>
    <definedName name="BExU56LU0ARL1LXF13CWGDIA0IN2" hidden="1">SEU Func [14]Area!$A$20:$B$20</definedName>
    <definedName name="BExU5D78KSITYXG7VXZWPLK5G4N1" localSheetId="7" hidden="1">SEU Func Comm by [16]Driver!$D$10:$E$10</definedName>
    <definedName name="BExU5D78KSITYXG7VXZWPLK5G4N1" hidden="1">SEU Func Comm by [16]Driver!$D$10:$E$10</definedName>
    <definedName name="BExU6ENRRF42I7NS6GD7E2BA0239" localSheetId="7" hidden="1">SEU Driver by Func [14]Area!$D$10:$E$10</definedName>
    <definedName name="BExU6ENRRF42I7NS6GD7E2BA0239" hidden="1">SEU Driver by Func [14]Area!$D$10:$E$10</definedName>
    <definedName name="BExU6V57YFEF7IX53EO6FG5WUSPF" localSheetId="7" hidden="1">Addn [12]Info!$G$11:$G$12</definedName>
    <definedName name="BExU6V57YFEF7IX53EO6FG5WUSPF" hidden="1">Addn [12]Info!$G$11:$G$12</definedName>
    <definedName name="BExU77QEPM7B7KZQXMTBVY6WPI9N" localSheetId="7" hidden="1">Addn [12]Info!$B$39:$T$72</definedName>
    <definedName name="BExU77QEPM7B7KZQXMTBVY6WPI9N" hidden="1">Addn [12]Info!$B$39:$T$72</definedName>
    <definedName name="BExU7DA1VML3K8MECQFN7LISYU1X" localSheetId="7" hidden="1">[0]!SDGE Func [14]Area!$A$16:$B$16</definedName>
    <definedName name="BExU7DA1VML3K8MECQFN7LISYU1X" hidden="1">[0]!SDGE Func [14]Area!$A$16:$B$16</definedName>
    <definedName name="BExU7QM3TKX82E55OPIJYI4ORP5C" localSheetId="7" hidden="1">SEU Driver [17]Cd!$A$7:$B$7</definedName>
    <definedName name="BExU7QM3TKX82E55OPIJYI4ORP5C" hidden="1">SEU Driver [17]Cd!$A$7:$B$7</definedName>
    <definedName name="BExU7TM1QUXVHZ7XMK0634JNVF0L" localSheetId="7" hidden="1">Addn [12]Info!$B$4:$B$5</definedName>
    <definedName name="BExU7TM1QUXVHZ7XMK0634JNVF0L" hidden="1">Addn [12]Info!$B$4:$B$5</definedName>
    <definedName name="BExU8OMN749NYEAOHVZEJ8P8DMPH" localSheetId="7" hidden="1">SCG Func [14]Area!$A$16:$B$16</definedName>
    <definedName name="BExU8OMN749NYEAOHVZEJ8P8DMPH" hidden="1">SCG Func [14]Area!$A$16:$B$16</definedName>
    <definedName name="BExU9NP18YOLSAUDJSCMGUB5Z118" localSheetId="7" hidden="1">Financial &amp; Non-[15]Financial!$B$135:$P$183</definedName>
    <definedName name="BExU9NP18YOLSAUDJSCMGUB5Z118" hidden="1">Financial &amp; Non-[15]Financial!$B$135:$P$183</definedName>
    <definedName name="BExUAEINE7CLGS8QF9K19THYYNAW" localSheetId="7" hidden="1">Addn [12]Info!$B$14:$T$27</definedName>
    <definedName name="BExUAEINE7CLGS8QF9K19THYYNAW" hidden="1">Addn [12]Info!$B$14:$T$27</definedName>
    <definedName name="BExUAJM318DD50UGPK19FVC5IXPH" localSheetId="7" hidden="1">SEU Driver by Func [14]Area!$A$6:$B$6</definedName>
    <definedName name="BExUAJM318DD50UGPK19FVC5IXPH" hidden="1">SEU Driver by Func [14]Area!$A$6:$B$6</definedName>
    <definedName name="BExUAK7MK6RBQT5QZEERWMC3TKOK" hidden="1">#REF!</definedName>
    <definedName name="BExUBMQ291WKF53PLYYX5DET9GEY" localSheetId="7" hidden="1">Addn [12]Info!$B$7:$C$7</definedName>
    <definedName name="BExUBMQ291WKF53PLYYX5DET9GEY" hidden="1">Addn [12]Info!$B$7:$C$7</definedName>
    <definedName name="BExUBPKGJ2HZG9P75M6T3ET52BNI" localSheetId="7" hidden="1">Financial &amp; Non-[15]Financial!$B$186:$P$190</definedName>
    <definedName name="BExUBPKGJ2HZG9P75M6T3ET52BNI" hidden="1">Financial &amp; Non-[15]Financial!$B$186:$P$190</definedName>
    <definedName name="BExUC20BWOTFQRDYY9IQ2FW6VB71" hidden="1">#REF!</definedName>
    <definedName name="BExUCJOV56HL5GHC911I59CMVU3Y" localSheetId="7" hidden="1">Addn [12]Info!$B$13:$T$26</definedName>
    <definedName name="BExUCJOV56HL5GHC911I59CMVU3Y" hidden="1">Addn [12]Info!$B$13:$T$26</definedName>
    <definedName name="BExUCXBQTG7WOKZJK4UA33YGMSAL" localSheetId="7" hidden="1">Addn [12]Info!$B$78:$T$100</definedName>
    <definedName name="BExUCXBQTG7WOKZJK4UA33YGMSAL" hidden="1">Addn [12]Info!$B$78:$T$100</definedName>
    <definedName name="BExUD77T5KGV1KMCMJKLTUEIUBOT" hidden="1">#REF!</definedName>
    <definedName name="BExUDHENQG3NPBADHSVALH1OMEQS" localSheetId="7" hidden="1">Addn [12]Info!$B$27:$T$38</definedName>
    <definedName name="BExUDHENQG3NPBADHSVALH1OMEQS" hidden="1">Addn [12]Info!$B$27:$T$38</definedName>
    <definedName name="BExVQLKII6YMTL20HLVTBTSXKPRG" localSheetId="7" hidden="1">SEU Func [14]Area!$A$7:$B$7</definedName>
    <definedName name="BExVQLKII6YMTL20HLVTBTSXKPRG" hidden="1">SEU Func [14]Area!$A$7:$B$7</definedName>
    <definedName name="BExVR1GBDWIUZT0CFSN1CU5XTQHZ" localSheetId="7" hidden="1">SEU Driver [17]Cd!$A$5:$B$5</definedName>
    <definedName name="BExVR1GBDWIUZT0CFSN1CU5XTQHZ" hidden="1">SEU Driver [17]Cd!$A$5:$B$5</definedName>
    <definedName name="BExVRN15PJ1BT548WRJVE7PWW77Q" localSheetId="7" hidden="1">SEU Driver [17]Cd!$A$6:$B$6</definedName>
    <definedName name="BExVRN15PJ1BT548WRJVE7PWW77Q" hidden="1">SEU Driver [17]Cd!$A$6:$B$6</definedName>
    <definedName name="BExVS0O0VVK0BLMC0WX8X4S7H30F" hidden="1">#REF!</definedName>
    <definedName name="BExVSQL9TJX91PI5EL0NPQ663IV1" localSheetId="7" hidden="1">Financial &amp; Non-[15]Financial!$B$131:$P$154</definedName>
    <definedName name="BExVSQL9TJX91PI5EL0NPQ663IV1" hidden="1">Financial &amp; Non-[15]Financial!$B$131:$P$154</definedName>
    <definedName name="BExVSVJD23KTXSSLOWR4ELAVFUU4" localSheetId="7" hidden="1">Addn [12]Info!$B$38:$T$71</definedName>
    <definedName name="BExVSVJD23KTXSSLOWR4ELAVFUU4" hidden="1">Addn [12]Info!$B$38:$T$71</definedName>
    <definedName name="BExVSX6LRY95YK28YB787Z62GSU8" localSheetId="7" hidden="1">SEU Func Comm by [16]Driver!$A$9:$B$9</definedName>
    <definedName name="BExVSX6LRY95YK28YB787Z62GSU8" hidden="1">SEU Func Comm by [16]Driver!$A$9:$B$9</definedName>
    <definedName name="BExVTUR2AONP0W51JBNV7ULISXSW" localSheetId="7" hidden="1">SEU Driver by Func [18]Comm!$A$7:$B$7</definedName>
    <definedName name="BExVTUR2AONP0W51JBNV7ULISXSW" hidden="1">SEU Driver by Func [18]Comm!$A$7:$B$7</definedName>
    <definedName name="BExVVO37O040HEMW9DCWKFR2IZ8X" localSheetId="7" hidden="1">SCG Func [14]Area!$A$16:$B$16</definedName>
    <definedName name="BExVVO37O040HEMW9DCWKFR2IZ8X" hidden="1">SCG Func [14]Area!$A$16:$B$16</definedName>
    <definedName name="BExVVUTVHOGT5W5F5S9FSPT85DME" hidden="1">#REF!</definedName>
    <definedName name="BExVVY4MDQYOKD5KO5OE78CX0FQT" localSheetId="7" hidden="1">Addn [12]Info!$B$3</definedName>
    <definedName name="BExVVY4MDQYOKD5KO5OE78CX0FQT" hidden="1">Addn [12]Info!$B$3</definedName>
    <definedName name="BExVW8WZZ8D43QOE36ETTY1C4U0N" localSheetId="7" hidden="1">Functional [13]Costs!$B$8:$C$9</definedName>
    <definedName name="BExVW8WZZ8D43QOE36ETTY1C4U0N" hidden="1">Functional [13]Costs!$B$8:$C$9</definedName>
    <definedName name="BExVWG3ZF46Q1Y5LMBY96EBCWCTQ" localSheetId="7" hidden="1">SCG Func [14]Area!$D$4:$E$4</definedName>
    <definedName name="BExVWG3ZF46Q1Y5LMBY96EBCWCTQ" hidden="1">SCG Func [14]Area!$D$4:$E$4</definedName>
    <definedName name="BExVXXLTLVPMHQ9YGP6F4NAE8XAF" localSheetId="7" hidden="1">Addn [12]Info!$B$3</definedName>
    <definedName name="BExVXXLTLVPMHQ9YGP6F4NAE8XAF" hidden="1">Addn [12]Info!$B$3</definedName>
    <definedName name="BExVY1Y7IYT1CYLYSQVAOOFYYFEE" localSheetId="7" hidden="1">Functional [13]Costs!$B$7:$C$7</definedName>
    <definedName name="BExVY1Y7IYT1CYLYSQVAOOFYYFEE" hidden="1">Functional [13]Costs!$B$7:$C$7</definedName>
    <definedName name="BExVZ2IIM7NJ0FNJL35T3IPB09RQ" localSheetId="7" hidden="1">SEU Driver [17]Cd!$A$19:$A$20</definedName>
    <definedName name="BExVZ2IIM7NJ0FNJL35T3IPB09RQ" hidden="1">SEU Driver [17]Cd!$A$19:$A$20</definedName>
    <definedName name="BExVZ7B4Y2NRBJYTDLC11BS9VK05" hidden="1">#REF!</definedName>
    <definedName name="BExVZESVRS1MAPCRIBHZSABWSDTM" localSheetId="7" hidden="1">Addn [12]Info!$B$99:$AF$160</definedName>
    <definedName name="BExVZESVRS1MAPCRIBHZSABWSDTM" hidden="1">Addn [12]Info!$B$99:$AF$160</definedName>
    <definedName name="BExVZHY5G2GCUTJC5TLMBRNLC43J" localSheetId="7" hidden="1">Financial &amp; Non-[15]Financial!$B$135:$P$183</definedName>
    <definedName name="BExVZHY5G2GCUTJC5TLMBRNLC43J" hidden="1">Financial &amp; Non-[15]Financial!$B$135:$P$183</definedName>
    <definedName name="BExW008AIXVYFYRH2P1XAEE5ZU3C" hidden="1">#REF!</definedName>
    <definedName name="BExW0A4CKTF6KCT8SOA5JRPCFGFB" hidden="1">#REF!</definedName>
    <definedName name="BExW0NGKMSQRK2LL1UQP8M6X5NSC" localSheetId="7" hidden="1">Addn [12]Info!$B$8:$C$9</definedName>
    <definedName name="BExW0NGKMSQRK2LL1UQP8M6X5NSC" hidden="1">Addn [12]Info!$B$8:$C$9</definedName>
    <definedName name="BExW0Y3IHF05N34WK2LSEDEKZBI2" localSheetId="7" hidden="1">SEU Func [14]Area!$D$12:$E$12</definedName>
    <definedName name="BExW0Y3IHF05N34WK2LSEDEKZBI2" hidden="1">SEU Func [14]Area!$D$12:$E$12</definedName>
    <definedName name="BExW24NI3G8UBLYOJI2IFS2TXOQH" localSheetId="7" hidden="1">SEU Func Comm by [16]Driver!$D$5:$E$5</definedName>
    <definedName name="BExW24NI3G8UBLYOJI2IFS2TXOQH" hidden="1">SEU Func Comm by [16]Driver!$D$5:$E$5</definedName>
    <definedName name="BExW2J1E62XAYXRG0MHY22YU9G5N" localSheetId="7" hidden="1">Addn [12]Info!$B$14:$AF$96</definedName>
    <definedName name="BExW2J1E62XAYXRG0MHY22YU9G5N" hidden="1">Addn [12]Info!$B$14:$AF$96</definedName>
    <definedName name="BExW2UFE0VTQ4GMXB3NKWB0MLQS2" localSheetId="7" hidden="1">Addn [12]Info!$B$27:$T$38</definedName>
    <definedName name="BExW2UFE0VTQ4GMXB3NKWB0MLQS2" hidden="1">Addn [12]Info!$B$27:$T$38</definedName>
    <definedName name="BExW2UFES6ZEQ4GZO08U2R6SACB5" localSheetId="7" hidden="1">Functional [13]Costs!$G$11:$G$12</definedName>
    <definedName name="BExW2UFES6ZEQ4GZO08U2R6SACB5" hidden="1">Functional [13]Costs!$G$11:$G$12</definedName>
    <definedName name="BExW3A0GVMR7W0IG3FAG61PO39UY" localSheetId="7" hidden="1">Addn [12]Info!$B$102:$T$211</definedName>
    <definedName name="BExW3A0GVMR7W0IG3FAG61PO39UY" hidden="1">Addn [12]Info!$B$102:$T$211</definedName>
    <definedName name="BExW3L3P8RSX64V6RKZLOXJJQFKC" localSheetId="7" hidden="1">SCG Func [14]Area!$A$1:$A$1</definedName>
    <definedName name="BExW3L3P8RSX64V6RKZLOXJJQFKC" hidden="1">SCG Func [14]Area!$A$1:$A$1</definedName>
    <definedName name="BExW3L8ZM2FIDYWWS285ZDN4MQL0" localSheetId="7" hidden="1">Addn [12]Info!$B$39:$T$72</definedName>
    <definedName name="BExW3L8ZM2FIDYWWS285ZDN4MQL0" hidden="1">Addn [12]Info!$B$39:$T$72</definedName>
    <definedName name="BExW444QYWE12XOFBRD40G87G4B6" localSheetId="7" hidden="1">SEU Driver [17]Cd!$A$19:$A$20</definedName>
    <definedName name="BExW444QYWE12XOFBRD40G87G4B6" hidden="1">SEU Driver [17]Cd!$A$19:$A$20</definedName>
    <definedName name="BExW44VT52264L8A2P8TC2AMVSKI" localSheetId="7" hidden="1">Addn [12]Info!$B$13:$T$26</definedName>
    <definedName name="BExW44VT52264L8A2P8TC2AMVSKI" hidden="1">Addn [12]Info!$B$13:$T$26</definedName>
    <definedName name="BExW4D4FK90WK8SV70U0TLK56AQQ" hidden="1">#REF!</definedName>
    <definedName name="BExW4GVDF15W6U853J2AE9P3JPTT" hidden="1">#REF!</definedName>
    <definedName name="BExW4IYQQUG2B3RR295564UDF92W" hidden="1">#REF!</definedName>
    <definedName name="BExW4XI448RO1HRW7T507VP4GJTR" localSheetId="7" hidden="1">SEU Driver by Func [18]Comm!$D$11:$E$11</definedName>
    <definedName name="BExW4XI448RO1HRW7T507VP4GJTR" hidden="1">SEU Driver by Func [18]Comm!$D$11:$E$11</definedName>
    <definedName name="BExW54E9II3BY15VSHF7D3QBL21K" localSheetId="7" hidden="1">Financial &amp; Non-[15]Financial!$B$186:$P$190</definedName>
    <definedName name="BExW54E9II3BY15VSHF7D3QBL21K" hidden="1">Financial &amp; Non-[15]Financial!$B$186:$P$190</definedName>
    <definedName name="BExW5852TSTSER7SLK4K2SCHR7OI" localSheetId="7" hidden="1">SEU Driver by Func [18]Comm!$D$3:$E$3</definedName>
    <definedName name="BExW5852TSTSER7SLK4K2SCHR7OI" hidden="1">SEU Driver by Func [18]Comm!$D$3:$E$3</definedName>
    <definedName name="BExW5DU3OT1XDXRYH812SSKSXGYZ" localSheetId="7" hidden="1">SEU Func [14]Area!$D$8:$E$8</definedName>
    <definedName name="BExW5DU3OT1XDXRYH812SSKSXGYZ" hidden="1">SEU Func [14]Area!$D$8:$E$8</definedName>
    <definedName name="BExW5JOFZQ8GVHZD0EYGMA89L796" localSheetId="7" hidden="1">[0]!SDGE Func [14]Area!$A$11:$B$11</definedName>
    <definedName name="BExW5JOFZQ8GVHZD0EYGMA89L796" hidden="1">[0]!SDGE Func [14]Area!$A$11:$B$11</definedName>
    <definedName name="BExW5KA49ULVKQYGWVHCIO5NLJH7" localSheetId="7" hidden="1">SEU Func [14]Area!$D$5:$E$5</definedName>
    <definedName name="BExW5KA49ULVKQYGWVHCIO5NLJH7" hidden="1">SEU Func [14]Area!$D$5:$E$5</definedName>
    <definedName name="BExW6CGDVD0IID1G10TDJ1217F1J" localSheetId="7" hidden="1">SEU Driver [17]Cd!$D$10:$E$10</definedName>
    <definedName name="BExW6CGDVD0IID1G10TDJ1217F1J" hidden="1">SEU Driver [17]Cd!$D$10:$E$10</definedName>
    <definedName name="BExW78IQJ28QVTSPSF5RYF00RH9O" localSheetId="7" hidden="1">Addn [12]Info!$B$4:$B$5</definedName>
    <definedName name="BExW78IQJ28QVTSPSF5RYF00RH9O" hidden="1">Addn [12]Info!$B$4:$B$5</definedName>
    <definedName name="BExW7BTDV3ZL43N2KQOYFU5ZWJA3" localSheetId="7" hidden="1">Addn [12]Info!$B$14:$AF$96</definedName>
    <definedName name="BExW7BTDV3ZL43N2KQOYFU5ZWJA3" hidden="1">Addn [12]Info!$B$14:$AF$96</definedName>
    <definedName name="BExW7O93FSQL8845022ZCTYK15YJ" localSheetId="7" hidden="1">Addn [12]Info!$B$212:$T$218</definedName>
    <definedName name="BExW7O93FSQL8845022ZCTYK15YJ" hidden="1">Addn [12]Info!$B$212:$T$218</definedName>
    <definedName name="BExW7PWHSLWGW4W6OL1OOBKSRXZW" localSheetId="7" hidden="1">Addn [12]Info!$B$27:$T$38</definedName>
    <definedName name="BExW7PWHSLWGW4W6OL1OOBKSRXZW" hidden="1">Addn [12]Info!$B$27:$T$38</definedName>
    <definedName name="BExW7R3NRPHWT1H6S9GFSWLTPPUX" localSheetId="7" hidden="1">SEU Func [14]Area!$D$16:$E$16</definedName>
    <definedName name="BExW7R3NRPHWT1H6S9GFSWLTPPUX" hidden="1">SEU Func [14]Area!$D$16:$E$16</definedName>
    <definedName name="BExW7SG4VF01KVUX3XETXJ0WWXBB" localSheetId="7" hidden="1">SEU Func Comm by [16]Driver!$A$19:$A$20</definedName>
    <definedName name="BExW7SG4VF01KVUX3XETXJ0WWXBB" hidden="1">SEU Func Comm by [16]Driver!$A$19:$A$20</definedName>
    <definedName name="BExW851AJ4QQF2BY08FCPG1W9TC3" localSheetId="7" hidden="1">Functional [13]Costs!$B$7:$C$7</definedName>
    <definedName name="BExW851AJ4QQF2BY08FCPG1W9TC3" hidden="1">Functional [13]Costs!$B$7:$C$7</definedName>
    <definedName name="BExW8MPWKRBZZMXL13XW0M8MVU6A" hidden="1">#REF!</definedName>
    <definedName name="BExXMMY7K9SSUZ9P15Q89ZHBQCF8" localSheetId="7" hidden="1">SEU Func Comm by [16]Driver!$A$4:$B$4</definedName>
    <definedName name="BExXMMY7K9SSUZ9P15Q89ZHBQCF8" hidden="1">SEU Func Comm by [16]Driver!$A$4:$B$4</definedName>
    <definedName name="BExXMXQMM8TNOSCG4JONY8VFM2EE" localSheetId="7" hidden="1">Addn [12]Info!$B$8:$C$9</definedName>
    <definedName name="BExXMXQMM8TNOSCG4JONY8VFM2EE" hidden="1">Addn [12]Info!$B$8:$C$9</definedName>
    <definedName name="BExXN0QHOOGNVJHEF6QL4ET2POZD" localSheetId="7" hidden="1">[0]!SDGE Func [14]Area!$D$11:$E$11</definedName>
    <definedName name="BExXN0QHOOGNVJHEF6QL4ET2POZD" hidden="1">[0]!SDGE Func [14]Area!$D$11:$E$11</definedName>
    <definedName name="BExXN2J967PTBZGVGUY8NLKS24TR" localSheetId="7" hidden="1">Addn [12]Info!$B$38:$T$71</definedName>
    <definedName name="BExXN2J967PTBZGVGUY8NLKS24TR" hidden="1">Addn [12]Info!$B$38:$T$71</definedName>
    <definedName name="BExXN6QAKZ8C2F980ATAL486VR2V" localSheetId="7" hidden="1">SEU Driver by Func [18]Comm!$D$10:$E$10</definedName>
    <definedName name="BExXN6QAKZ8C2F980ATAL486VR2V" hidden="1">SEU Driver by Func [18]Comm!$D$10:$E$10</definedName>
    <definedName name="BExXNBIYGBD8KCL4FI2BMF80ENYA" localSheetId="7" hidden="1">Addn [12]Info!$B$4:$B$5</definedName>
    <definedName name="BExXNBIYGBD8KCL4FI2BMF80ENYA" hidden="1">Addn [12]Info!$B$4:$B$5</definedName>
    <definedName name="BExXODFQWNNQHXCPLVEYEY4VOBS7" hidden="1">#REF!</definedName>
    <definedName name="BExXOGKYWK9ZP3F4MUJAVZN2JRO7" localSheetId="7" hidden="1">Addn [12]Info!$B$8:$C$9</definedName>
    <definedName name="BExXOGKYWK9ZP3F4MUJAVZN2JRO7" hidden="1">Addn [12]Info!$B$8:$C$9</definedName>
    <definedName name="BExXOS9R341ND4H1POY8R4EQJ7SO" hidden="1">#REF!</definedName>
    <definedName name="BExXOV4CEVAER3X96DRN4HH4BZHR" localSheetId="7" hidden="1">Addn [12]Info!$B$79:$T$101</definedName>
    <definedName name="BExXOV4CEVAER3X96DRN4HH4BZHR" hidden="1">Addn [12]Info!$B$79:$T$101</definedName>
    <definedName name="BExXPFY5OVLL3K2K90TA90XRYLM6" localSheetId="7" hidden="1">Addn [12]Info!$B$209:$T$215</definedName>
    <definedName name="BExXPFY5OVLL3K2K90TA90XRYLM6" hidden="1">Addn [12]Info!$B$209:$T$215</definedName>
    <definedName name="BExXPM8Q4BZDPOJ7U58824CNL7J9" localSheetId="7" hidden="1">Financial &amp; Non-[15]Financial!$B$8:$C$9</definedName>
    <definedName name="BExXPM8Q4BZDPOJ7U58824CNL7J9" hidden="1">Financial &amp; Non-[15]Financial!$B$8:$C$9</definedName>
    <definedName name="BExXPQAGQFSDEYV65RS08JVXQYYP" localSheetId="7" hidden="1">SEU Func [14]Area!$A$7:$B$7</definedName>
    <definedName name="BExXPQAGQFSDEYV65RS08JVXQYYP" hidden="1">SEU Func [14]Area!$A$7:$B$7</definedName>
    <definedName name="BExXPRHMPBRCHUUJLBSARDLRE22E" localSheetId="7" hidden="1">Functional [13]Costs!$B$31:$T$320</definedName>
    <definedName name="BExXPRHMPBRCHUUJLBSARDLRE22E" hidden="1">Functional [13]Costs!$B$31:$T$320</definedName>
    <definedName name="BExXPV2Z6XDCZ280IE8KLAHDFJA1" localSheetId="7" hidden="1">Addn [12]Info!$B$79:$T$101</definedName>
    <definedName name="BExXPV2Z6XDCZ280IE8KLAHDFJA1" hidden="1">Addn [12]Info!$B$79:$T$101</definedName>
    <definedName name="BExXPZ9ZF0LRZ3ZR6Y1DLV8HTHWV" localSheetId="7" hidden="1">Addn [12]Info!$G$11:$G$12</definedName>
    <definedName name="BExXPZ9ZF0LRZ3ZR6Y1DLV8HTHWV" hidden="1">Addn [12]Info!$G$11:$G$12</definedName>
    <definedName name="BExXRVM147SVXBLKLP710R2MO5MZ" localSheetId="7" hidden="1">Functional [13]Costs!$B$8:$C$9</definedName>
    <definedName name="BExXRVM147SVXBLKLP710R2MO5MZ" hidden="1">Functional [13]Costs!$B$8:$C$9</definedName>
    <definedName name="BExXS4R2128DFU2LK3Q08XJ48S42" localSheetId="7" hidden="1">Addn [12]Info!$B$11:$E$13</definedName>
    <definedName name="BExXS4R2128DFU2LK3Q08XJ48S42" hidden="1">Addn [12]Info!$B$11:$E$13</definedName>
    <definedName name="BExXS98VZGW8QG56DGEJHU0JCJJZ" localSheetId="7" hidden="1">SEU Func [14]Area!$D$20:$E$20</definedName>
    <definedName name="BExXS98VZGW8QG56DGEJHU0JCJJZ" hidden="1">SEU Func [14]Area!$D$20:$E$20</definedName>
    <definedName name="BExXSH1EUOGXZIWDTB34ZHBBPLMB" localSheetId="7" hidden="1">Financial &amp; Non-[15]Financial!$G$11:$G$12</definedName>
    <definedName name="BExXSH1EUOGXZIWDTB34ZHBBPLMB" hidden="1">Financial &amp; Non-[15]Financial!$G$11:$G$12</definedName>
    <definedName name="BExXSHHIMRQF6S8HC1AZXUGDWXY4" localSheetId="7" hidden="1">Addn [12]Info!$B$4:$B$5</definedName>
    <definedName name="BExXSHHIMRQF6S8HC1AZXUGDWXY4" hidden="1">Addn [12]Info!$B$4:$B$5</definedName>
    <definedName name="BExXT7PP94GE3YW5BGV4U6HWCSPX" localSheetId="7" hidden="1">SEU Driver [17]Cd!$D$8:$E$8</definedName>
    <definedName name="BExXT7PP94GE3YW5BGV4U6HWCSPX" hidden="1">SEU Driver [17]Cd!$D$8:$E$8</definedName>
    <definedName name="BExXU7IY0NW19P11Z5YQ9BQIJSF3" localSheetId="7" hidden="1">Financial &amp; Non-[15]Financial!$B$8:$C$9</definedName>
    <definedName name="BExXU7IY0NW19P11Z5YQ9BQIJSF3" hidden="1">Financial &amp; Non-[15]Financial!$B$8:$C$9</definedName>
    <definedName name="BExXUAIVBR3PR1QHJCUT03VW15Z3" hidden="1">#REF!</definedName>
    <definedName name="BExXUCX7X7M52508UFQKPKXBD9HV" localSheetId="7" hidden="1">[0]!SDGE Func [14]Area!$D$8:$E$8</definedName>
    <definedName name="BExXUCX7X7M52508UFQKPKXBD9HV" hidden="1">[0]!SDGE Func [14]Area!$D$8:$E$8</definedName>
    <definedName name="BExXUDIQYO3NFEXLUKKBXFGL0I0J" localSheetId="7" hidden="1">SEU Func [14]Area!$A$11:$B$11</definedName>
    <definedName name="BExXUDIQYO3NFEXLUKKBXFGL0I0J" hidden="1">SEU Func [14]Area!$A$11:$B$11</definedName>
    <definedName name="BExXV1SL2OKDY5I58V7R2CZ6UA1P" localSheetId="7" hidden="1">Addn [12]Info!$B$71:$T$78</definedName>
    <definedName name="BExXV1SL2OKDY5I58V7R2CZ6UA1P" hidden="1">Addn [12]Info!$B$71:$T$78</definedName>
    <definedName name="BExXVYBBSBUSE5YCGR0CV4FQE3PC" localSheetId="7" hidden="1">Financial &amp; Non-[15]Financial!$B$7:$C$9</definedName>
    <definedName name="BExXVYBBSBUSE5YCGR0CV4FQE3PC" hidden="1">Financial &amp; Non-[15]Financial!$B$7:$C$9</definedName>
    <definedName name="BExXW5NLB1XHUSNQW6YWXBK0FT19" localSheetId="7" hidden="1">Addn [12]Info!$F$11:$F$12</definedName>
    <definedName name="BExXW5NLB1XHUSNQW6YWXBK0FT19" hidden="1">Addn [12]Info!$F$11:$F$12</definedName>
    <definedName name="BExXW93RS0IWAZRQ9SOWQXERPYYZ" localSheetId="7" hidden="1">Functional [13]Costs!$B$7:$C$7</definedName>
    <definedName name="BExXW93RS0IWAZRQ9SOWQXERPYYZ" hidden="1">Functional [13]Costs!$B$7:$C$7</definedName>
    <definedName name="BExXXC28UJZ8MBCQMEGVPHY4ELL2" localSheetId="7" hidden="1">Addn [12]Info!$B$8:$C$9</definedName>
    <definedName name="BExXXC28UJZ8MBCQMEGVPHY4ELL2" hidden="1">Addn [12]Info!$B$8:$C$9</definedName>
    <definedName name="BExXXLSZ3ABSM127FWVROEVGA4AY" hidden="1">#REF!</definedName>
    <definedName name="BExXXZ52JFPBQNR4WBNEGUSKAOTN" localSheetId="7" hidden="1">SEU Driver by Func [18]Comm!$A$13:$B$13</definedName>
    <definedName name="BExXXZ52JFPBQNR4WBNEGUSKAOTN" hidden="1">SEU Driver by Func [18]Comm!$A$13:$B$13</definedName>
    <definedName name="BExXYEVFU1HGZQVTNU9QVRVA90FT" localSheetId="7" hidden="1">Addn [12]Info!$B$102:$T$211</definedName>
    <definedName name="BExXYEVFU1HGZQVTNU9QVRVA90FT" hidden="1">Addn [12]Info!$B$102:$T$211</definedName>
    <definedName name="BExXYT9CBE76MDZW4OQUDY1SEKNE" localSheetId="7" hidden="1">Functional [13]Costs!$B$3</definedName>
    <definedName name="BExXYT9CBE76MDZW4OQUDY1SEKNE" hidden="1">Functional [13]Costs!$B$3</definedName>
    <definedName name="BExXYTK4Y0UMB5113GMQ1F9ETUD2" localSheetId="7" hidden="1">Addn [12]Info!$B$14:$AF$96</definedName>
    <definedName name="BExXYTK4Y0UMB5113GMQ1F9ETUD2" hidden="1">Addn [12]Info!$B$14:$AF$96</definedName>
    <definedName name="BExXZ3QYMWB5DEHAXEQ77MZ7FIZD" localSheetId="7" hidden="1">[0]!SDGE Func [14]Area!$A$13:$B$13</definedName>
    <definedName name="BExXZ3QYMWB5DEHAXEQ77MZ7FIZD" hidden="1">[0]!SDGE Func [14]Area!$A$13:$B$13</definedName>
    <definedName name="BExXZAXW8F8841455G1F7WXT41AX" localSheetId="7" hidden="1">[0]!SDGE Func [14]Area!$D$10:$E$10</definedName>
    <definedName name="BExXZAXW8F8841455G1F7WXT41AX" hidden="1">[0]!SDGE Func [14]Area!$D$10:$E$10</definedName>
    <definedName name="BExXZNDLULS7L6GBKG9RU9OGHK9B" localSheetId="7" hidden="1">Addn [12]Info!$B$79:$T$101</definedName>
    <definedName name="BExXZNDLULS7L6GBKG9RU9OGHK9B" hidden="1">Addn [12]Info!$B$79:$T$101</definedName>
    <definedName name="BExXZWO3RC1R45A9M41GS6LPG2YW" localSheetId="7" hidden="1">Addn [12]Info!$B$7:$C$7</definedName>
    <definedName name="BExXZWO3RC1R45A9M41GS6LPG2YW" hidden="1">Addn [12]Info!$B$7:$C$7</definedName>
    <definedName name="BExXZZTG1JTLYWJOFNYTGR4LALK3" localSheetId="7" hidden="1">Addn [12]Info!$B$73:$T$80</definedName>
    <definedName name="BExXZZTG1JTLYWJOFNYTGR4LALK3" hidden="1">Addn [12]Info!$B$73:$T$80</definedName>
    <definedName name="BExY0C3TNRDQV0J5SI0Q7GLE70KV" localSheetId="7" hidden="1">Addn [12]Info!$B$79:$T$101</definedName>
    <definedName name="BExY0C3TNRDQV0J5SI0Q7GLE70KV" hidden="1">Addn [12]Info!$B$79:$T$101</definedName>
    <definedName name="BExY0DG9VW15FF7OROMAE5SYW4D5" localSheetId="7" hidden="1">Addn [12]Info!$B$212:$T$215</definedName>
    <definedName name="BExY0DG9VW15FF7OROMAE5SYW4D5" hidden="1">Addn [12]Info!$B$212:$T$215</definedName>
    <definedName name="BExY0ECOZIOI49PB8W7AR8VPFOVW" hidden="1">#REF!</definedName>
    <definedName name="BExY0PL7UNAVZO1W5HALLPRU9V5X" hidden="1">#REF!</definedName>
    <definedName name="BExY28VU0NLLDWJFKP6DNWTZ559K" localSheetId="7" hidden="1">[0]!SDGE Func [14]Area!$A$4:$B$4</definedName>
    <definedName name="BExY28VU0NLLDWJFKP6DNWTZ559K" hidden="1">[0]!SDGE Func [14]Area!$A$4:$B$4</definedName>
    <definedName name="BExY2BVVO6QDY0L06G3J0MSGEXD8" localSheetId="7" hidden="1">[0]!SDGE Func [14]Area!$A$9:$B$9</definedName>
    <definedName name="BExY2BVVO6QDY0L06G3J0MSGEXD8" hidden="1">[0]!SDGE Func [14]Area!$A$9:$B$9</definedName>
    <definedName name="BExY2EKSYYHFY4AFZ300ZXMLRXQY" localSheetId="7" hidden="1">Financial &amp; Non-[15]Financial!$B$7:$C$9</definedName>
    <definedName name="BExY2EKSYYHFY4AFZ300ZXMLRXQY" hidden="1">Financial &amp; Non-[15]Financial!$B$7:$C$9</definedName>
    <definedName name="BExY2NKIEE5SPBOV26RNCSKNGTME" localSheetId="7" hidden="1">Addn [12]Info!$B$39:$T$72</definedName>
    <definedName name="BExY2NKIEE5SPBOV26RNCSKNGTME" hidden="1">Addn [12]Info!$B$39:$T$72</definedName>
    <definedName name="BExY2NKIMXF1J464XZ175PYA8LDM" localSheetId="7" hidden="1">SEU Func [14]Area!$D$10:$E$10</definedName>
    <definedName name="BExY2NKIMXF1J464XZ175PYA8LDM" hidden="1">SEU Func [14]Area!$D$10:$E$10</definedName>
    <definedName name="BExY36AXKUMLUKD2VOB5XR70DGDI" localSheetId="7" hidden="1">SEU Func [14]Area!$D$13:$E$13</definedName>
    <definedName name="BExY36AXKUMLUKD2VOB5XR70DGDI" hidden="1">SEU Func [14]Area!$D$13:$E$13</definedName>
    <definedName name="BExY3SXH7FESHTF7PBA3OYIXDH41" hidden="1">#REF!</definedName>
    <definedName name="BExY3WZ2QMSYT0BFBVQJIAPCHAQ1" localSheetId="7" hidden="1">Addn [12]Info!$B$73:$T$80</definedName>
    <definedName name="BExY3WZ2QMSYT0BFBVQJIAPCHAQ1" hidden="1">Addn [12]Info!$B$73:$T$80</definedName>
    <definedName name="BExY3ZO5J0Z7QKACQUINFDZTRS77" localSheetId="7" hidden="1">Addn [12]Info!$B$14:$T$27</definedName>
    <definedName name="BExY3ZO5J0Z7QKACQUINFDZTRS77" hidden="1">Addn [12]Info!$B$14:$T$27</definedName>
    <definedName name="BExY48TCAQ2A1XRZ3RVHC0U8VYKQ" localSheetId="7" hidden="1">SEU Func Comm by [16]Driver!$A$8:$B$8</definedName>
    <definedName name="BExY48TCAQ2A1XRZ3RVHC0U8VYKQ" hidden="1">SEU Func Comm by [16]Driver!$A$8:$B$8</definedName>
    <definedName name="BExY58MMH9D4SBZCD1RWGTYBRDM8" hidden="1">#REF!</definedName>
    <definedName name="BExY5I7UKXBU395LXGBYD7PJ7IH3" localSheetId="7" hidden="1">SEU Func [14]Area!$A$6:$B$6</definedName>
    <definedName name="BExY5I7UKXBU395LXGBYD7PJ7IH3" hidden="1">SEU Func [14]Area!$A$6:$B$6</definedName>
    <definedName name="BExY60SU3PW0FE2YOFC1CR5A86CH" localSheetId="7" hidden="1">SEU Driver [17]Cd!$A$9:$B$9</definedName>
    <definedName name="BExY60SU3PW0FE2YOFC1CR5A86CH" hidden="1">SEU Driver [17]Cd!$A$9:$B$9</definedName>
    <definedName name="BExY63SR27VPDZPXZK9KJCGTZ4TC" localSheetId="7" hidden="1">Addn [12]Info!$B$71:$T$78</definedName>
    <definedName name="BExY63SR27VPDZPXZK9KJCGTZ4TC" hidden="1">Addn [12]Info!$B$71:$T$78</definedName>
    <definedName name="BExY65LH73RB4VC5HW4RHGQ2KU8G" hidden="1">#REF!</definedName>
    <definedName name="BExY65LHY7ALMYBRAOKCXSFRLNEE" localSheetId="7" hidden="1">Addn [12]Info!$B$102:$T$211</definedName>
    <definedName name="BExY65LHY7ALMYBRAOKCXSFRLNEE" hidden="1">Addn [12]Info!$B$102:$T$211</definedName>
    <definedName name="BExZJQJI3TXMZTVPYBBJ0JI1C5LL" hidden="1">#REF!</definedName>
    <definedName name="BExZKA64CRCRYCU4JL6TH6AWM96S" localSheetId="7" hidden="1">Addn [12]Info!$B$11:$E$13</definedName>
    <definedName name="BExZKA64CRCRYCU4JL6TH6AWM96S" hidden="1">Addn [12]Info!$B$11:$E$13</definedName>
    <definedName name="BExZKCPZD3M8NAZFUDJRYJ5OTIVJ" localSheetId="7" hidden="1">Functional [13]Costs!$G$10:$G$11</definedName>
    <definedName name="BExZKCPZD3M8NAZFUDJRYJ5OTIVJ" hidden="1">Functional [13]Costs!$G$10:$G$11</definedName>
    <definedName name="BExZKR3TTP07CE2NJKPT664GAJBL" localSheetId="7" hidden="1">Addn [12]Info!$B$7:$C$7</definedName>
    <definedName name="BExZKR3TTP07CE2NJKPT664GAJBL" hidden="1">Addn [12]Info!$B$7:$C$7</definedName>
    <definedName name="BExZL1LBSYTGVKE79Y97OBLA0SV6" localSheetId="7" hidden="1">SEU Driver [17]Cd!$A$16:$B$16</definedName>
    <definedName name="BExZL1LBSYTGVKE79Y97OBLA0SV6" hidden="1">SEU Driver [17]Cd!$A$16:$B$16</definedName>
    <definedName name="BExZLBC2PT5BA4MTL92QWIJ2AGNH" localSheetId="7" hidden="1">SCG Func [14]Area!$A$12:$B$12</definedName>
    <definedName name="BExZLBC2PT5BA4MTL92QWIJ2AGNH" hidden="1">SCG Func [14]Area!$A$12:$B$12</definedName>
    <definedName name="BExZLUD4NEJMBSGQ93R045ELX10G" localSheetId="7" hidden="1">SEU Driver [17]Cd!$A$12:$B$12</definedName>
    <definedName name="BExZLUD4NEJMBSGQ93R045ELX10G" hidden="1">SEU Driver [17]Cd!$A$12:$B$12</definedName>
    <definedName name="BExZLX7QQ1MWG33LCZU8LVADH6MW" localSheetId="7" hidden="1">Addn [12]Info!$B$100:$T$208</definedName>
    <definedName name="BExZLX7QQ1MWG33LCZU8LVADH6MW" hidden="1">Addn [12]Info!$B$100:$T$208</definedName>
    <definedName name="BExZM07LCOTZXP3AS4WC2J3NTE7P" localSheetId="7" hidden="1">SCG Func [14]Area!$A$7:$B$7</definedName>
    <definedName name="BExZM07LCOTZXP3AS4WC2J3NTE7P" hidden="1">SCG Func [14]Area!$A$7:$B$7</definedName>
    <definedName name="BExZM7JVUMCAARUACRX7Z54WSG33" localSheetId="7" hidden="1">SEU Driver by Func [14]Area!$A$15:$B$15</definedName>
    <definedName name="BExZM7JVUMCAARUACRX7Z54WSG33" hidden="1">SEU Driver by Func [14]Area!$A$15:$B$15</definedName>
    <definedName name="BExZMIN2YY9W3WI8OAVQ37PKQZXZ" localSheetId="7" hidden="1">SCG Func [14]Area!$A$3:$B$3</definedName>
    <definedName name="BExZMIN2YY9W3WI8OAVQ37PKQZXZ" hidden="1">SCG Func [14]Area!$A$3:$B$3</definedName>
    <definedName name="BExZMQKY0YONB7YBTBQZH62T9MSU" localSheetId="7" hidden="1">[0]!SDGE Func [14]Area!$A$8:$B$8</definedName>
    <definedName name="BExZMQKY0YONB7YBTBQZH62T9MSU" hidden="1">[0]!SDGE Func [14]Area!$A$8:$B$8</definedName>
    <definedName name="BExZMQVWL07SCJOOFZWV45W59W8P" localSheetId="7" hidden="1">Addn [12]Info!$F$10:$F$11</definedName>
    <definedName name="BExZMQVWL07SCJOOFZWV45W59W8P" hidden="1">Addn [12]Info!$F$10:$F$11</definedName>
    <definedName name="BExZMXXD1Y91UP1BZXET9AXX4JII" localSheetId="7" hidden="1">Addn [12]Info!$B$78:$T$100</definedName>
    <definedName name="BExZMXXD1Y91UP1BZXET9AXX4JII" hidden="1">Addn [12]Info!$B$78:$T$100</definedName>
    <definedName name="BExZN3X5WR9FLDRBMX48BRRVYSL4" localSheetId="7" hidden="1">Functional [13]Costs!$B$3</definedName>
    <definedName name="BExZN3X5WR9FLDRBMX48BRRVYSL4" hidden="1">Functional [13]Costs!$B$3</definedName>
    <definedName name="BExZNI0B4ZBV0GKJNGZKFKJP5RSC" localSheetId="7" hidden="1">Addn [12]Info!$B$4:$B$5</definedName>
    <definedName name="BExZNI0B4ZBV0GKJNGZKFKJP5RSC" hidden="1">Addn [12]Info!$B$4:$B$5</definedName>
    <definedName name="BExZNSN8EOTXU3NPY0CH5POL7VHK" localSheetId="7" hidden="1">[0]!SDGE Func [14]Area!$D$11:$E$11</definedName>
    <definedName name="BExZNSN8EOTXU3NPY0CH5POL7VHK" hidden="1">[0]!SDGE Func [14]Area!$D$11:$E$11</definedName>
    <definedName name="BExZO0FQOS0A6MKLLZK71QNUN7MD" hidden="1">#REF!</definedName>
    <definedName name="BExZO64RDT6SCKXP96BLAVKAG3PC" localSheetId="7" hidden="1">Financial &amp; Non-[15]Financial!$F$11:$F$12</definedName>
    <definedName name="BExZO64RDT6SCKXP96BLAVKAG3PC" hidden="1">Financial &amp; Non-[15]Financial!$F$11:$F$12</definedName>
    <definedName name="BExZOHYVOLL7CEQKABKO256H0X5I" localSheetId="7" hidden="1">SEU Func [14]Area!$A$26:$B$26</definedName>
    <definedName name="BExZOHYVOLL7CEQKABKO256H0X5I" hidden="1">SEU Func [14]Area!$A$26:$B$26</definedName>
    <definedName name="BExZOKYRP68DOEIM61IGQ1DB8P4J" localSheetId="7" hidden="1">Addn [12]Info!$B$79:$T$101</definedName>
    <definedName name="BExZOKYRP68DOEIM61IGQ1DB8P4J" hidden="1">Addn [12]Info!$B$79:$T$101</definedName>
    <definedName name="BExZP0UN89BUO3PISTBCWGLIZFUK" hidden="1">#REF!</definedName>
    <definedName name="BExZPEC5D2VVMMZUD002LXWG8LR9" hidden="1">#REF!</definedName>
    <definedName name="BExZPJ4S0GP2IXQ7LAPLCWMFWZ3Q" localSheetId="7" hidden="1">Addn [12]Info!$B$209:$T$215</definedName>
    <definedName name="BExZPJ4S0GP2IXQ7LAPLCWMFWZ3Q" hidden="1">Addn [12]Info!$B$209:$T$215</definedName>
    <definedName name="BExZPL8B3I1BIDUU7TG45FWCOYDZ" localSheetId="7" hidden="1">Addn [12]Info!$B$79:$T$101</definedName>
    <definedName name="BExZPL8B3I1BIDUU7TG45FWCOYDZ" hidden="1">Addn [12]Info!$B$79:$T$101</definedName>
    <definedName name="BExZPPVI1XTMHMZCVAPNZF9PF7DJ" hidden="1">#REF!</definedName>
    <definedName name="BExZPW0QM46H23LHKN8SUH8HX6MW" localSheetId="7" hidden="1">SEU Driver [17]Cd!$D$12:$E$12</definedName>
    <definedName name="BExZPW0QM46H23LHKN8SUH8HX6MW" hidden="1">SEU Driver [17]Cd!$D$12:$E$12</definedName>
    <definedName name="BExZQ85NBN2EU2ZRQLIZ0PVW0MYW" hidden="1">#REF!</definedName>
    <definedName name="BExZQ8R77M02QC6H0KAB5KDZXXUB" localSheetId="7" hidden="1">Addn [12]Info!$B$7:$C$7</definedName>
    <definedName name="BExZQ8R77M02QC6H0KAB5KDZXXUB" hidden="1">Addn [12]Info!$B$7:$C$7</definedName>
    <definedName name="BExZQAURJGFEVTH5WDUKCLX5OG4A" localSheetId="7" hidden="1">SEU Driver by Func [14]Area!$A$13:$B$13</definedName>
    <definedName name="BExZQAURJGFEVTH5WDUKCLX5OG4A" hidden="1">SEU Driver by Func [14]Area!$A$13:$B$13</definedName>
    <definedName name="BExZQBAVLSDITVZABQBUSIONFI27" localSheetId="7" hidden="1">SEU Func Area by [16]Driver!$D$7:$E$7</definedName>
    <definedName name="BExZQBAVLSDITVZABQBUSIONFI27" hidden="1">SEU Func Area by [16]Driver!$D$7:$E$7</definedName>
    <definedName name="BExZQI1P0I178HRXOOPNWFAS2VIA" localSheetId="7" hidden="1">Addn [12]Info!$B$7:$C$7</definedName>
    <definedName name="BExZQI1P0I178HRXOOPNWFAS2VIA" hidden="1">Addn [12]Info!$B$7:$C$7</definedName>
    <definedName name="BExZQIHZQHMHTKFP59DZJH4ZZZ8M" localSheetId="7" hidden="1">Financial &amp; Non-[15]Financial!$G$11:$G$12</definedName>
    <definedName name="BExZQIHZQHMHTKFP59DZJH4ZZZ8M" hidden="1">Financial &amp; Non-[15]Financial!$G$11:$G$12</definedName>
    <definedName name="BExZQP8NTJXT3ICCJ063MLH8R2DJ" localSheetId="7" hidden="1">Addn [12]Info!$B$73:$T$80</definedName>
    <definedName name="BExZQP8NTJXT3ICCJ063MLH8R2DJ" hidden="1">Addn [12]Info!$B$73:$T$80</definedName>
    <definedName name="BExZQQ50WUMM8VB4VUHAS899QSKM" localSheetId="7" hidden="1">Functional [13]Costs!$B$3</definedName>
    <definedName name="BExZQQ50WUMM8VB4VUHAS899QSKM" hidden="1">Functional [13]Costs!$B$3</definedName>
    <definedName name="BExZQQLACR36QE2H9QLJIMC6DKUF" localSheetId="7" hidden="1">Addn [12]Info!$F$11:$F$12</definedName>
    <definedName name="BExZQQLACR36QE2H9QLJIMC6DKUF" hidden="1">Addn [12]Info!$F$11:$F$12</definedName>
    <definedName name="BExZQTL645FGXAGZN3H0JZRQ7LUR" hidden="1">#REF!</definedName>
    <definedName name="BExZRE478DWX5VCA7IGKSI1B7GXR" hidden="1">#REF!</definedName>
    <definedName name="BExZRHK6WKHBZAZ1OYTJ21PDV8ZA" localSheetId="7" hidden="1">[0]!SDGE Func [14]Area!$A$19:$A$20</definedName>
    <definedName name="BExZRHK6WKHBZAZ1OYTJ21PDV8ZA" hidden="1">[0]!SDGE Func [14]Area!$A$19:$A$20</definedName>
    <definedName name="BExZSK81EL5HVZ4OMYKFQTE2AHH7" localSheetId="7" hidden="1">SCG Func [14]Area!$D$8:$E$8</definedName>
    <definedName name="BExZSK81EL5HVZ4OMYKFQTE2AHH7" hidden="1">SCG Func [14]Area!$D$8:$E$8</definedName>
    <definedName name="BExZSMBLFJUAETWYUF2BWVQLJY3M" localSheetId="7" hidden="1">Addn [12]Info!$B$39:$T$72</definedName>
    <definedName name="BExZSMBLFJUAETWYUF2BWVQLJY3M" hidden="1">Addn [12]Info!$B$39:$T$72</definedName>
    <definedName name="BExZTCJLBH274W38QM1V5VGUDMCW" localSheetId="7" hidden="1">Additional Information [19]PPM!$V$12</definedName>
    <definedName name="BExZTCJLBH274W38QM1V5VGUDMCW" hidden="1">Additional Information [19]PPM!$V$12</definedName>
    <definedName name="BExZUMEF5J9HDYPW4B9JV6QZPKSU" hidden="1">#REF!</definedName>
    <definedName name="BExZVLREJY54J4EBQ1LYNA2L5TBI" hidden="1">#REF!</definedName>
    <definedName name="BExZW6QPLD8LO3MT3M2K30BRWMDD" localSheetId="7" hidden="1">Addn [12]Info!$B$7:$C$7</definedName>
    <definedName name="BExZW6QPLD8LO3MT3M2K30BRWMDD" hidden="1">Addn [12]Info!$B$7:$C$7</definedName>
    <definedName name="BExZWB8JK798ELJ571MPH730R8L2" localSheetId="7" hidden="1">Addn [12]Info!$B$3</definedName>
    <definedName name="BExZWB8JK798ELJ571MPH730R8L2" hidden="1">Addn [12]Info!$B$3</definedName>
    <definedName name="BExZWF4UI7RVJ13R324EGACALMPV" localSheetId="7" hidden="1">SEU Func [14]Area!$D$26:$E$26</definedName>
    <definedName name="BExZWF4UI7RVJ13R324EGACALMPV" hidden="1">SEU Func [14]Area!$D$26:$E$26</definedName>
    <definedName name="BExZWMXBV8BPWJ3LCUYF7NKKPVOD" localSheetId="7" hidden="1">Addn [12]Info!$B$38:$T$71</definedName>
    <definedName name="BExZWMXBV8BPWJ3LCUYF7NKKPVOD" hidden="1">Addn [12]Info!$B$38:$T$71</definedName>
    <definedName name="BExZXBSVAPBHW1XT1TBS81NYDSMU" localSheetId="7" hidden="1">SEU Driver by Func [18]Comm!$D$7:$E$7</definedName>
    <definedName name="BExZXBSVAPBHW1XT1TBS81NYDSMU" hidden="1">SEU Driver by Func [18]Comm!$D$7:$E$7</definedName>
    <definedName name="BExZXC901CXXL8R9X8S9WEQN00CY" localSheetId="7" hidden="1">[0]!SDGE Func [14]Area!$A$10:$B$10</definedName>
    <definedName name="BExZXC901CXXL8R9X8S9WEQN00CY" hidden="1">[0]!SDGE Func [14]Area!$A$10:$B$10</definedName>
    <definedName name="BExZXFJNR29TXZ23G7D8IOQKJC6N" hidden="1">#REF!</definedName>
    <definedName name="BExZXW12MHM5C60916XT6CZRSL4I" localSheetId="7" hidden="1">SEU Func [14]Area!$D$12:$E$12</definedName>
    <definedName name="BExZXW12MHM5C60916XT6CZRSL4I" hidden="1">SEU Func [14]Area!$D$12:$E$12</definedName>
    <definedName name="BExZY0Z27CDKC1VBMKTHN76QQ5HH" localSheetId="7" hidden="1">SEU Func [14]Area!$A$26:$B$26</definedName>
    <definedName name="BExZY0Z27CDKC1VBMKTHN76QQ5HH" hidden="1">SEU Func [14]Area!$A$26:$B$26</definedName>
    <definedName name="BExZY2MHNMJG69CJQF6CLG6X4FGQ" localSheetId="7" hidden="1">Addn [12]Info!$B$14:$T$27</definedName>
    <definedName name="BExZY2MHNMJG69CJQF6CLG6X4FGQ" hidden="1">Addn [12]Info!$B$14:$T$27</definedName>
    <definedName name="BExZYTLJPA30ZEL7XLOBQL25QCR9" localSheetId="7" hidden="1">Addn [12]Info!$F$10:$F$11</definedName>
    <definedName name="BExZYTLJPA30ZEL7XLOBQL25QCR9" hidden="1">Addn [12]Info!$F$10:$F$11</definedName>
    <definedName name="BExZZ06XR7L2B6NK62DRT95GUSPY" localSheetId="7" hidden="1">Addn [12]Info!$B$8:$C$9</definedName>
    <definedName name="BExZZ06XR7L2B6NK62DRT95GUSPY" hidden="1">Addn [12]Info!$B$8:$C$9</definedName>
    <definedName name="BExZZ8FJDLK9Y296DUJ16REILSZN" localSheetId="7" hidden="1">SEU Driver [17]Cd!$A$8:$B$8</definedName>
    <definedName name="BExZZ8FJDLK9Y296DUJ16REILSZN" hidden="1">SEU Driver [17]Cd!$A$8:$B$8</definedName>
    <definedName name="BExZZSYK2WCS5ZY430FJ0E56O3BG" localSheetId="7" hidden="1">SCG Func [14]Area!$D$7:$E$7</definedName>
    <definedName name="BExZZSYK2WCS5ZY430FJ0E56O3BG" hidden="1">SCG Func [14]Area!$D$7:$E$7</definedName>
    <definedName name="BG_Del" hidden="1">15</definedName>
    <definedName name="BG_Ins" hidden="1">4</definedName>
    <definedName name="BG_Mod" hidden="1">6</definedName>
    <definedName name="CBWorkbookPriority" hidden="1">-21190210</definedName>
    <definedName name="cccc" hidden="1">{"variance_page",#N/A,FALSE,"template"}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EI_Info1" hidden="1">[11]Title!$A$38</definedName>
    <definedName name="CORPTAX_DATAMAPDEFINITIONS_DataMap_1" hidden="1">#REF!</definedName>
    <definedName name="CORPTAX_DATAMAPDEFINITIONS_DataMap_2" hidden="1">#REF!</definedName>
    <definedName name="CreditStats" hidden="1">#REF!</definedName>
    <definedName name="CurrentRangeName" hidden="1">[11]Title!$AT$25</definedName>
    <definedName name="d" hidden="1">{#N/A,#N/A,TRUE,"SDGE";#N/A,#N/A,TRUE,"GBU";#N/A,#N/A,TRUE,"TBU";#N/A,#N/A,TRUE,"EDBU";#N/A,#N/A,TRUE,"ExclCC"}</definedName>
    <definedName name="DCHART4" hidden="1">#REF!</definedName>
    <definedName name="dd" hidden="1">[20]A!#REF!</definedName>
    <definedName name="ddd" hidden="1">{"SourcesUses",#N/A,TRUE,#N/A;"TransOverview",#N/A,TRUE,"CFMODEL"}</definedName>
    <definedName name="dddd" hidden="1">[20]A!#REF!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f" hidden="1">{"2002Frcst","06Month",FALSE,"Frcst Format 2002"}</definedName>
    <definedName name="dfds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Z.IndSpec_Left" hidden="1">#REF!</definedName>
    <definedName name="DZ.IndSpec_Right" hidden="1">#REF!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v.Calculation" hidden="1">-4105</definedName>
    <definedName name="ev.Initialized" hidden="1">FALSE</definedName>
    <definedName name="EV__LASTREFTIME__" hidden="1">39504.3191203704</definedName>
    <definedName name="f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letes" hidden="1">{#N/A,#N/A,FALSE,"Aging Summary";#N/A,#N/A,FALSE,"Ratio Analysis";#N/A,#N/A,FALSE,"Test 120 Day Accts";#N/A,#N/A,FALSE,"Tickmarks"}</definedName>
    <definedName name="gfdg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ggg" hidden="1">{"SourcesUses",#N/A,TRUE,#N/A;"TransOverview",#N/A,TRUE,"CFMODEL"}</definedName>
    <definedName name="guam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ip" hidden="1">#REF!</definedName>
    <definedName name="hhhh" hidden="1">{"SourcesUses",#N/A,TRUE,#N/A;"TransOverview",#N/A,TRUE,"CFMODEL"}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[21]LTM!$G$461:$J$461,[21]LTM!$G$463:$J$464,[21]LTM!$G$468:$J$469,[21]LTM!$G$473:$J$475,[21]LTM!$G$480:$J$480,[21]LTM!$G$484:$J$485,[21]LTM!$G$490:$J$490,[21]LTM!$G$514:$J$518,[21]LTM!$G$525:$J$526,[21]LTM!$G$532:$J$537</definedName>
    <definedName name="hn.ConvertZero2" hidden="1">[21]LTM!$G$560:$J$560,[21]LTM!$H$590:$J$591,[21]LTM!$H$614:$J$614,[21]LTM!$H$635:$J$636,[21]LTM!$G$676:$J$680,[21]LTM!$G$686:$J$686,[21]LTM!$G$688:$J$694,[21]LTM!$G$681:$J$682</definedName>
    <definedName name="hn.ConvertZero3" hidden="1">[21]LTM!$G$699:$J$706,[21]LTM!$G$710:$J$714,[21]LTM!$G$717:$J$734,[21]LTM!$G$738:$J$738,[21]LTM!$G$745:$J$751</definedName>
    <definedName name="hn.ConvertZero4" hidden="1">[21]LTM!$G$840:$J$840,[21]LTM!$H$1266:$J$1266,[21]LTM!$G$1267:$J$1267,[21]LTM!$G$1454:$J$1461,[21]LTM!$J$1462,[21]LTM!$J$1463,[21]LTM!$G$1468:$J$1469,[21]LTM!$L$1469:$N$1469</definedName>
    <definedName name="hn.ConvertZeroUnhide1" hidden="1">[21]LTM!$G$1469:$J$1469,[21]LTM!$L$1469:$N$1469,[21]LTM!$H$1266:$J$1266</definedName>
    <definedName name="hn.Delete015" hidden="1">#REF!,#REF!,#REF!,#REF!</definedName>
    <definedName name="hn.domestic" hidden="1">#REF!</definedName>
    <definedName name="hn.DZ_MultByFXRates" hidden="1">[21]DropZone!$B$2:$I$118,[21]DropZone!$B$120:$I$132,[21]DropZone!$B$134:$I$136,[21]DropZone!$B$138:$I$146</definedName>
    <definedName name="hn.ExtDb" hidden="1">FALSE</definedName>
    <definedName name="hn.Global" hidden="1">#REF!</definedName>
    <definedName name="hn.LTM_MultByFXRates" hidden="1">[21]LTM!$G$461:$N$477,[21]LTM!$G$480:$N$539,[21]LTM!$G$548:$N$667,[21]LTM!$G$676:$N$1266,[21]LTM!$G$1454:$N$1461,[21]LTM!$G$1463:$N$1465,[21]LTM!$G$1468:$N$1469</definedName>
    <definedName name="hn.ModelType" hidden="1">"DEAL"</definedName>
    <definedName name="hn.ModelVersion" hidden="1">1</definedName>
    <definedName name="hn.MultbyFXRates" hidden="1">[21]LTM!$G$461:$N$477,[21]LTM!$G$480:$N$539,[21]LTM!$G$548:$N$667,[21]LTM!$G$676:$N$1266,[21]LTM!$G$1454:$N$1461,[21]LTM!$G$1463:$N$1465,[21]LTM!$G$1468:$N$1469</definedName>
    <definedName name="hn.MultByFXRates1" hidden="1">[21]LTM!$G$461:$G$477,[21]LTM!$G$480:$G$539,[21]LTM!$G$548:$G$562,[21]LTM!$G$676:$G$840,[21]LTM!$G$1454:$G$1469</definedName>
    <definedName name="hn.MultByFXRates2" hidden="1">[21]LTM!$H$461:$H$477,[21]LTM!$H$480:$H$539,[21]LTM!$H$548:$H$667,[21]LTM!$H$676:$H$1266,[21]LTM!$H$1454:$H$1469</definedName>
    <definedName name="hn.MultByFXRates3" hidden="1">[21]LTM!$I$461:$I$477,[21]LTM!$I$480:$I$539,[21]LTM!$I$548:$I$667,[21]LTM!$I$676:$I$1266,[21]LTM!$I$1454:$I$1469</definedName>
    <definedName name="hn.MultbyFxrates4" hidden="1">[21]LTM!$J$461:$J$477,[21]LTM!$J$480:$J$539,[21]LTM!$J$548:$J$668,[21]LTM!$J$676:$J$1266,[21]LTM!$J$1454:$J$1461,[21]LTM!$J$1463:$J$1465,[21]LTM!$J$1468</definedName>
    <definedName name="hn.multbyfxrates5" hidden="1">[21]LTM!$L$461:$L$477,[21]LTM!$L$480:$L$539,[21]LTM!$L$548:$L$562,[21]LTM!$L$676:$L$840,[21]LTM!$L$1454:$L$1469</definedName>
    <definedName name="hn.multbyfxrates6" hidden="1">[21]LTM!$M$461:$M$477,[21]LTM!$M$480:$M$539,[21]LTM!$M$548:$M$668,[21]LTM!$M$676:$M$1266,[21]LTM!$M$1454:$M$1469</definedName>
    <definedName name="hn.multbyfxrates7" hidden="1">[21]LTM!$N$461:$N$477,[21]LTM!$N$480:$N$539,[21]LTM!$N$548:$N$667,[21]LTM!$N$676:$N$1266,[21]LTM!$N$1454:$N$1469</definedName>
    <definedName name="hn.MultByFXRatesBot1" hidden="1">[21]LTM!$G$676:$G$682,[21]LTM!$G$686,[21]LTM!$G$688:$G$694,[21]LTM!$G$699:$G$706,[21]LTM!$G$710:$G$714,[21]LTM!$G$717:$G$734,[21]LTM!$G$738,[21]LTM!$G$738,[21]LTM!$G$745:$G$751,[21]LTM!$G$840,[21]LTM!$G$1454:$G$1461,[21]LTM!$G$1468:$G$1469</definedName>
    <definedName name="hn.MultByFXRatesBot2" hidden="1">[21]LTM!$H$676:$H$682,[21]LTM!$H$686,[21]LTM!$H$688:$H$694,[21]LTM!$H$699:$H$706,[21]LTM!$H$710:$H$714,[21]LTM!$H$717:$H$734,[21]LTM!$H$738,[21]LTM!$H$745:$H$751,[21]LTM!$H$840,[21]LTM!$H$1266,[21]LTM!$H$1454:$H$1461,[21]LTM!$H$1468:$H$1469</definedName>
    <definedName name="hn.MultByFXRatesBot3" hidden="1">[21]LTM!$I$676:$I$682,[21]LTM!$I$686,[21]LTM!$I$688:$I$694,[21]LTM!$I$699:$I$706,[21]LTM!$I$710:$I$714,[21]LTM!$I$717:$I$734,[21]LTM!$I$738,[21]LTM!$I$745:$I$751,[21]LTM!$I$840,[21]LTM!$I$1266,[21]LTM!$I$1454:$I$1461,[21]LTM!$I$1468:$I$1469</definedName>
    <definedName name="hn.MultByFXRatesBot4" hidden="1">[21]LTM!$J$676:$J$682,[21]LTM!$J$686,[21]LTM!$J$688:$J$694,[21]LTM!$J$699:$J$706,[21]LTM!$J$710:$J$714,[21]LTM!$J$717:$J$734,[21]LTM!$J$738,[21]LTM!$J$745:$J$751,[21]LTM!$J$840,[21]LTM!$J$1266,[21]LTM!$J$1454:$J$1461,[21]LTM!$J$1463:$J$1465,[21]LTM!$J$1468</definedName>
    <definedName name="hn.MultByFXRatesBot5" hidden="1">[21]LTM!$L$676:$L$682,[21]LTM!$L$686,[21]LTM!$L$688:$L$694,[21]LTM!$L$699:$L$706,[21]LTM!$L$710:$L$714,[21]LTM!$L$717:$L$734,[21]LTM!$L$738,[21]LTM!$L$745:$L$751,[21]LTM!$L$837:$L$838,[21]LTM!$L$1454:$L$1458,[21]LTM!$L$1468:$L$1469</definedName>
    <definedName name="hn.MultByFXRatesBot6" hidden="1">[21]LTM!$M$676:$M$682,[21]LTM!$M$686,[21]LTM!$M$688:$M$694,[21]LTM!$M$699:$M$706,[21]LTM!$M$710:$M$714,[21]LTM!$M$717:$M$734,[21]LTM!$M$738,[21]LTM!$M$745:$M$751,[21]LTM!$M$837:$M$838,[21]LTM!$M$1454:$M$1458,[21]LTM!$M$1468:$M$1469</definedName>
    <definedName name="hn.MultByFXRatesBot7" hidden="1">[21]LTM!$N$676:$N$682,[21]LTM!$N$686,[21]LTM!$N$688:$N$694,[21]LTM!$N$699:$N$706,[21]LTM!$N$710:$N$714,[21]LTM!$N$717:$N$734,[21]LTM!$N$738,[21]LTM!$N$745:$N$751,[21]LTM!$N$837:$N$838,[21]LTM!$N$1454:$N$1458,[21]LTM!$N$1468:$N$1469</definedName>
    <definedName name="hn.MultByFXRatesTop1" hidden="1">[21]LTM!$G$461,[21]LTM!$G$463:$G$464,[21]LTM!$G$468:$G$469,[21]LTM!$G$473:$G$475,[21]LTM!$G$480,[21]LTM!$G$484:$G$485,[21]LTM!$G$490:$G$509,[21]LTM!$G$512,[21]LTM!$G$514:$G$518,[21]LTM!$G$525:$G$526,[21]LTM!$G$532:$G$537,[21]LTM!$G$560</definedName>
    <definedName name="hn.MultByFXRatesTop2" hidden="1">[21]LTM!$H$461,[21]LTM!$H$463:$H$464,[21]LTM!$H$468:$H$469,[21]LTM!$H$473:$H$475,[21]LTM!$H$480,[21]LTM!$H$484:$H$485,[21]LTM!$H$490:$H$509,[21]LTM!$H$512,[21]LTM!$H$514:$H$518,[21]LTM!$H$525:$H$526,[21]LTM!$H$532:$H$537,[21]LTM!$H$560,[21]LTM!$H$590:$H$591,[21]LTM!$H$614:$H$631,[21]LTM!$H$635:$H$636</definedName>
    <definedName name="hn.MultByFXRatesTop3" hidden="1">[21]LTM!$I$461,[21]LTM!$I$463:$I$464,[21]LTM!$I$468:$I$469,[21]LTM!$I$473:$I$475,[21]LTM!$I$480,[21]LTM!$I$484:$I$485,[21]LTM!$I$490:$I$509,[21]LTM!$I$512,[21]LTM!$I$514:$I$518,[21]LTM!$I$525:$I$526,[21]LTM!$I$532:$I$537,[21]LTM!$I$560,[21]LTM!$I$590:$I$591,[21]LTM!$I$614:$I$631,[21]LTM!$I$635:$I$636</definedName>
    <definedName name="hn.MultByFXRatesTop4" hidden="1">[21]LTM!$J$461,[21]LTM!$J$463:$J$464,[21]LTM!$J$468:$J$469,[21]LTM!$J$473:$J$475,[21]LTM!$J$480,[21]LTM!$J$484:$J$485,[21]LTM!$J$490:$J$509,[21]LTM!$J$512,[21]LTM!$J$514:$J$518,[21]LTM!$J$525:$J$526,[21]LTM!$J$532:$J$537,[21]LTM!$J$560,[21]LTM!$J$590:$J$591,[21]LTM!$J$614:$J$631,[21]LTM!$J$635:$J$636</definedName>
    <definedName name="hn.MultByFXRatesTop5" hidden="1">[21]LTM!$L$461,[21]LTM!$L$463:$L$464,[21]LTM!$L$468:$L$469,[21]LTM!$L$473:$L$475,[21]LTM!$L$480,[21]LTM!$L$484:$L$485,[21]LTM!$L$490:$L$509,[21]LTM!$L$512,[21]LTM!$L$514:$L$518,[21]LTM!$L$525:$L$526,[21]LTM!$L$532:$L$537,[21]LTM!$L$560</definedName>
    <definedName name="hn.MultByFXRatesTop6" hidden="1">[21]LTM!$M$461,[21]LTM!$M$463:$M$464,[21]LTM!$M$468:$M$469,[21]LTM!$M$473:$M$475,[21]LTM!$M$480,[21]LTM!$M$484:$M$485,[21]LTM!$M$490:$M$509,[21]LTM!$M$512,[21]LTM!$M$514:$M$518,[21]LTM!$M$525:$M$526,[21]LTM!$M$532:$M$537,[21]LTM!$M$560,[21]LTM!$M$590:$M$591,[21]LTM!$M$614:$M$631,[21]LTM!$M$635:$M$636</definedName>
    <definedName name="hn.MultByFXRatesTop7" hidden="1">[21]LTM!$N$461,[21]LTM!$N$463:$N$464,[21]LTM!$N$468:$N$469,[21]LTM!$N$473:$N$475,[21]LTM!$N$480,[21]LTM!$N$484:$N$485,[21]LTM!$N$490:$N$509,[21]LTM!$N$512,[21]LTM!$N$514:$N$518,[21]LTM!$N$525:$N$526,[21]LTM!$N$532:$N$537,[21]LTM!$N$560,[21]LTM!$N$590:$N$591,[21]LTM!$N$614:$N$631,[21]LTM!$N$635:$N$636</definedName>
    <definedName name="hn.NoUpload" hidden="1">0</definedName>
    <definedName name="hn.YearLabel" hidden="1">#REF!</definedName>
    <definedName name="HOJ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TML_Control1" hidden="1">{"'Attachment'!$A$1:$L$49"}</definedName>
    <definedName name="HTML_Control2" hidden="1">{"'Attachment'!$A$1:$L$49"}</definedName>
    <definedName name="HTML_Control3" hidden="1">{"'Attachment'!$A$1:$L$49"}</definedName>
    <definedName name="iklhj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MPAC2004" hidden="1">{#N/A,#N/A,FALSE,"RECAP";#N/A,#N/A,FALSE,"MATBYCLS";#N/A,#N/A,FALSE,"STATUS";#N/A,#N/A,FALSE,"OP-ACT";#N/A,#N/A,FALSE,"W_O"}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39620.6696064815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1_0" hidden="1">'[11]Table 3 Partnership by Partner'!$C$9</definedName>
    <definedName name="IRR_1_1" hidden="1">'[11]Table 3 Partnership by Partner'!$C$10</definedName>
    <definedName name="IRR_1_10" hidden="1">'[11]Table 3 Partnership by Partner'!$C$19</definedName>
    <definedName name="IRR_1_2" hidden="1">'[11]Table 3 Partnership by Partner'!$C$11</definedName>
    <definedName name="IRR_1_3" hidden="1">'[11]Table 3 Partnership by Partner'!$C$12</definedName>
    <definedName name="IRR_1_4" hidden="1">'[11]Table 3 Partnership by Partner'!$C$13</definedName>
    <definedName name="IRR_1_5" hidden="1">'[11]Table 3 Partnership by Partner'!$C$14</definedName>
    <definedName name="IRR_1_6" hidden="1">'[11]Table 3 Partnership by Partner'!$C$15</definedName>
    <definedName name="IRR_1_7" hidden="1">'[11]Table 3 Partnership by Partner'!$C$16</definedName>
    <definedName name="IRR_1_8" hidden="1">'[11]Table 3 Partnership by Partner'!$C$17</definedName>
    <definedName name="IRR_1_9" hidden="1">'[11]Table 3 Partnership by Partner'!$C$18</definedName>
    <definedName name="IRR_2_0" hidden="1">'[11]Table 3 Partnership by Partner'!$D$9</definedName>
    <definedName name="IRR_2_1" hidden="1">'[11]Table 3 Partnership by Partner'!$D$10</definedName>
    <definedName name="IRR_2_10" hidden="1">'[11]Table 3 Partnership by Partner'!$D$19</definedName>
    <definedName name="IRR_2_2" hidden="1">'[11]Table 3 Partnership by Partner'!$D$11</definedName>
    <definedName name="IRR_2_3" hidden="1">'[11]Table 3 Partnership by Partner'!$D$12</definedName>
    <definedName name="IRR_2_4" hidden="1">'[11]Table 3 Partnership by Partner'!$D$13</definedName>
    <definedName name="IRR_2_5" hidden="1">'[11]Table 3 Partnership by Partner'!$D$14</definedName>
    <definedName name="IRR_2_6" hidden="1">'[11]Table 3 Partnership by Partner'!$D$15</definedName>
    <definedName name="IRR_2_7" hidden="1">'[11]Table 3 Partnership by Partner'!$D$16</definedName>
    <definedName name="IRR_2_8" hidden="1">'[11]Table 3 Partnership by Partner'!$D$17</definedName>
    <definedName name="IRR_2_9" hidden="1">'[11]Table 3 Partnership by Partner'!$D$18</definedName>
    <definedName name="IRR_3_0" hidden="1">'[11]Table 3 Partnership by Partner'!$E$9</definedName>
    <definedName name="IRR_3_1" hidden="1">'[11]Table 3 Partnership by Partner'!$E$10</definedName>
    <definedName name="IRR_3_10" hidden="1">'[11]Table 3 Partnership by Partner'!$E$19</definedName>
    <definedName name="IRR_3_2" hidden="1">'[11]Table 3 Partnership by Partner'!$E$11</definedName>
    <definedName name="IRR_3_3" hidden="1">'[11]Table 3 Partnership by Partner'!$E$12</definedName>
    <definedName name="IRR_3_4" hidden="1">'[11]Table 3 Partnership by Partner'!$E$13</definedName>
    <definedName name="IRR_3_5" hidden="1">'[11]Table 3 Partnership by Partner'!$E$14</definedName>
    <definedName name="IRR_3_6" hidden="1">'[11]Table 3 Partnership by Partner'!$E$15</definedName>
    <definedName name="IRR_3_7" hidden="1">'[11]Table 3 Partnership by Partner'!$E$16</definedName>
    <definedName name="IRR_3_8" hidden="1">'[11]Table 3 Partnership by Partner'!$E$17</definedName>
    <definedName name="IRR_3_9" hidden="1">'[11]Table 3 Partnership by Partner'!$E$18</definedName>
    <definedName name="IsColHidden" hidden="1">FALSE</definedName>
    <definedName name="IsLTMColHidden" hidden="1">FALSE</definedName>
    <definedName name="JH" hidden="1">{"total_10yr",#N/A,FALSE,"Data (t8-t4)"}</definedName>
    <definedName name="jkhhkl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ly2007" hidden="1">{"2002Frcst","06Month",FALSE,"Frcst Format 2002"}</definedName>
    <definedName name="June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k" hidden="1">'[22]CAP ADJ'!#REF!</definedName>
    <definedName name="kenerr" hidden="1">{"by_month",#N/A,TRUE,"template";"Destec_month",#N/A,TRUE,"template";"by_quarter",#N/A,TRUE,"template";"destec_quarter",#N/A,TRUE,"template";"by_year",#N/A,TRUE,"template";"Destec_annual",#N/A,TRUE,"template"}</definedName>
    <definedName name="kern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LandCost" hidden="1">[11]Title!$T$89</definedName>
    <definedName name="LastRangeName" hidden="1">[11]Title!$AT$27</definedName>
    <definedName name="limcount" hidden="1">1</definedName>
    <definedName name="ListOffset" hidden="1">1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yfdsdfd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b_inputLocation" hidden="1">#REF!</definedName>
    <definedName name="modifiedavailmo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nthly__IRR__Dates" hidden="1">'[11]Partner 1 Monthly IRR'!$B$13:$B$252</definedName>
    <definedName name="new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wrev" hidden="1">{#N/A,#N/A,TRUE,"SDGE";#N/A,#N/A,TRUE,"GBU";#N/A,#N/A,TRUE,"TBU";#N/A,#N/A,TRUE,"EDBU";#N/A,#N/A,TRUE,"ExclCC"}</definedName>
    <definedName name="NPV_1_0" hidden="1">'[11]Table 3 Partnership by Partner'!$F$9</definedName>
    <definedName name="NPV_1_1" hidden="1">'[11]Table 3 Partnership by Partner'!$F$10</definedName>
    <definedName name="NPV_1_10" hidden="1">'[11]Table 3 Partnership by Partner'!$F$19</definedName>
    <definedName name="NPV_1_2" hidden="1">'[11]Table 3 Partnership by Partner'!$F$11</definedName>
    <definedName name="NPV_1_3" hidden="1">'[11]Table 3 Partnership by Partner'!$F$12</definedName>
    <definedName name="NPV_1_4" hidden="1">'[11]Table 3 Partnership by Partner'!$F$13</definedName>
    <definedName name="NPV_1_5" hidden="1">'[11]Table 3 Partnership by Partner'!$F$14</definedName>
    <definedName name="NPV_1_6" hidden="1">'[11]Table 3 Partnership by Partner'!$F$15</definedName>
    <definedName name="NPV_1_7" hidden="1">'[11]Table 3 Partnership by Partner'!$F$16</definedName>
    <definedName name="NPV_1_8" hidden="1">'[11]Table 3 Partnership by Partner'!$F$17</definedName>
    <definedName name="NPV_1_9" hidden="1">'[11]Table 3 Partnership by Partner'!$F$18</definedName>
    <definedName name="NPV_2_0" hidden="1">'[11]Table 3 Partnership by Partner'!$G$9</definedName>
    <definedName name="NPV_2_1" hidden="1">'[11]Table 3 Partnership by Partner'!$G$10</definedName>
    <definedName name="NPV_2_10" hidden="1">'[11]Table 3 Partnership by Partner'!$G$19</definedName>
    <definedName name="NPV_2_2" hidden="1">'[11]Table 3 Partnership by Partner'!$G$11</definedName>
    <definedName name="NPV_2_3" hidden="1">'[11]Table 3 Partnership by Partner'!$G$12</definedName>
    <definedName name="NPV_2_4" hidden="1">'[11]Table 3 Partnership by Partner'!$G$13</definedName>
    <definedName name="NPV_2_5" hidden="1">'[11]Table 3 Partnership by Partner'!$G$14</definedName>
    <definedName name="NPV_2_6" hidden="1">'[11]Table 3 Partnership by Partner'!$G$15</definedName>
    <definedName name="NPV_2_7" hidden="1">'[11]Table 3 Partnership by Partner'!$G$16</definedName>
    <definedName name="NPV_2_8" hidden="1">'[11]Table 3 Partnership by Partner'!$G$17</definedName>
    <definedName name="NPV_2_9" hidden="1">'[11]Table 3 Partnership by Partner'!$G$18</definedName>
    <definedName name="NPV_3_0" hidden="1">'[11]Table 3 Partnership by Partner'!$H$9</definedName>
    <definedName name="NPV_3_1" hidden="1">'[11]Table 3 Partnership by Partner'!$H$10</definedName>
    <definedName name="NPV_3_10" hidden="1">'[11]Table 3 Partnership by Partner'!$H$19</definedName>
    <definedName name="NPV_3_2" hidden="1">'[11]Table 3 Partnership by Partner'!$H$11</definedName>
    <definedName name="NPV_3_3" hidden="1">'[11]Table 3 Partnership by Partner'!$H$12</definedName>
    <definedName name="NPV_3_4" hidden="1">'[11]Table 3 Partnership by Partner'!$H$13</definedName>
    <definedName name="NPV_3_5" hidden="1">'[11]Table 3 Partnership by Partner'!$H$14</definedName>
    <definedName name="NPV_3_6" hidden="1">'[11]Table 3 Partnership by Partner'!$H$15</definedName>
    <definedName name="NPV_3_7" hidden="1">'[11]Table 3 Partnership by Partner'!$H$16</definedName>
    <definedName name="NPV_3_8" hidden="1">'[11]Table 3 Partnership by Partner'!$H$17</definedName>
    <definedName name="NPV_3_9" hidden="1">'[11]Table 3 Partnership by Partner'!$H$18</definedName>
    <definedName name="NRange103" hidden="1">'[11]Table 1 Partnership Inputs'!$K$37</definedName>
    <definedName name="NRange106" hidden="1">'[11]Table 1 Partnership Inputs'!$C$40:$C$49</definedName>
    <definedName name="NRange137" hidden="1">'[11]Table 1 Partnership Inputs'!$C$443:$C$452</definedName>
    <definedName name="NRange237" hidden="1">'[11]Imported Project Data'!$D$128:$AQ$128</definedName>
    <definedName name="NRange238" hidden="1">'[11]Imported Project Data'!$E$143:$I$143</definedName>
    <definedName name="NRange239" hidden="1">'[11]Imported Project Data'!$E$145:$J$145</definedName>
    <definedName name="NRange251" hidden="1">'[11]Imported Project Data'!$C$3</definedName>
    <definedName name="NRange262" hidden="1">'[11]Imported Project Data'!$L$146:$AQ$146</definedName>
    <definedName name="NRange267" hidden="1">'[11]Imported Project Data'!$L$154:$AQ$154</definedName>
    <definedName name="NRange276" hidden="1">'[11]Imported Project Data'!$J$144</definedName>
    <definedName name="nrerev" hidden="1">{"total_10yr",#N/A,FALSE,"Data (t8-t4)"}</definedName>
    <definedName name="okay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pt_Error_Checker" hidden="1">[11]Optimizer!$C$75</definedName>
    <definedName name="Opt_Flip_0" hidden="1">[11]Optimizer!$M$4</definedName>
    <definedName name="Optimizer__NPV1" hidden="1">'[11]Partnership Optimizer'!$C$30</definedName>
    <definedName name="Optimizer__Target1" hidden="1">'[11]Partnership Optimizer'!$C$24</definedName>
    <definedName name="otherrev" hidden="1">{#N/A,#N/A,TRUE,"SDGE";#N/A,#N/A,TRUE,"GBU";#N/A,#N/A,TRUE,"TBU";#N/A,#N/A,TRUE,"EDBU";#N/A,#N/A,TRUE,"ExclCC"}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ot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1_Tar1" hidden="1">[11]Optimizer!$E$78</definedName>
    <definedName name="P1_Tar2" hidden="1">[11]Optimizer!$G$78</definedName>
    <definedName name="P1_Trsh1_Tar" hidden="1">[11]Optimizer!$D$78</definedName>
    <definedName name="P1_Trsh2_Tar" hidden="1">[11]Optimizer!$F$78</definedName>
    <definedName name="P1GarPay" hidden="1">'[11]Table 1 Partnership Inputs'!$C$443</definedName>
    <definedName name="P2_Tar1" hidden="1">[11]Optimizer!$E$79</definedName>
    <definedName name="P2_Tar2" hidden="1">[11]Optimizer!$G$79</definedName>
    <definedName name="P2_Trsh1_Tar" hidden="1">[11]Optimizer!$D$79</definedName>
    <definedName name="P2_Trsh2_Tar" hidden="1">[11]Optimizer!$F$79</definedName>
    <definedName name="P2GarPay" hidden="1">'[11]Table 1 Partnership Inputs'!$C$444</definedName>
    <definedName name="P3_Tar1" hidden="1">[11]Optimizer!$E$80</definedName>
    <definedName name="P3_Tar2" hidden="1">[11]Optimizer!$G$80</definedName>
    <definedName name="P3_Trsh1_Tar" hidden="1">[11]Optimizer!$D$80</definedName>
    <definedName name="P3_Trsh2_Tar" hidden="1">[11]Optimizer!$F$80</definedName>
    <definedName name="P3GarPay" hidden="1">'[11]Table 1 Partnership Inputs'!$C$445</definedName>
    <definedName name="Partner__1__Name" hidden="1">'[11]Table 1 Partnership Inputs'!$B$40</definedName>
    <definedName name="Partner__2__Name" hidden="1">'[11]Table 1 Partnership Inputs'!$B$41</definedName>
    <definedName name="Partner__3__Name" hidden="1">'[11]Table 1 Partnership Inputs'!$B$42</definedName>
    <definedName name="Partner1" hidden="1">'[11]Table 1 Partnership Inputs'!$B$71</definedName>
    <definedName name="PHILIPS" hidden="1">{#N/A,#N/A,FALSE,"RECAP";#N/A,#N/A,FALSE,"MATBYCLS";#N/A,#N/A,FALSE,"STATUS";#N/A,#N/A,FALSE,"OP-ACT";#N/A,#N/A,FALSE,"W_O"}</definedName>
    <definedName name="Pingmancer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ti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rcc22" hidden="1">[11]Title!$A$8</definedName>
    <definedName name="prcc23" hidden="1">[11]Title!$B$8</definedName>
    <definedName name="_xlnm.Print_Area" localSheetId="9">'Pg10 As Filed Stmt AV'!$A$2:$J$157</definedName>
    <definedName name="_xlnm.Print_Area" localSheetId="3">'Pg4 As Filed App XII C5 Summary'!$A$2:$F$57</definedName>
    <definedName name="_xlnm.Print_Area" localSheetId="5">'Pg6 As Filed Sec 2-Non-Dir Exp'!$A$2:$H$104</definedName>
    <definedName name="_xlnm.Print_Area" localSheetId="7">'Pg8 As Filed Sec 3-Other'!$A$2:$J$43</definedName>
    <definedName name="problem" hidden="1">{#N/A,#N/A,FALSE,"trates"}</definedName>
    <definedName name="qqqqqqq" hidden="1">{"SourcesUses",#N/A,TRUE,"CFMODEL";"TransOverview",#N/A,TRUE,"CFMODEL"}</definedName>
    <definedName name="qqqqqqqqqqqqqqqqqq" hidden="1">{"Income Statement",#N/A,FALSE,"CFMODEL";"Balance Sheet",#N/A,FALSE,"CFMODEL"}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rt" hidden="1">{"'Attachment'!$A$1:$L$49"}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FALSE</definedName>
    <definedName name="rrrrr" hidden="1">{"SourcesUses",#N/A,TRUE,#N/A;"TransOverview",#N/A,TRUE,"CFMODEL"}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samasra" hidden="1">{#N/A,#N/A,TRUE,"SDGE";#N/A,#N/A,TRUE,"GBU";#N/A,#N/A,TRUE,"TBU";#N/A,#N/A,TRUE,"EDBU";#N/A,#N/A,TRUE,"ExclCC"}</definedName>
    <definedName name="SAPBEXdnldView" hidden="1">"4QVAOUV97B9V54FSUZZTCBT7F"</definedName>
    <definedName name="SAPBEXhrIndnt" hidden="1">"Wide"</definedName>
    <definedName name="SAPBEXrevision" hidden="1">1</definedName>
    <definedName name="SAPBEXsysID" hidden="1">"BWP"</definedName>
    <definedName name="SAPBEXwbID" hidden="1">"3Y9K8GEQN19DC4O0QNCMECQOR"</definedName>
    <definedName name="SAPBEXwbID_1" hidden="1">"3XUXMIA5RU11H3RNT5ERG5LI3"</definedName>
    <definedName name="SAPsysID" hidden="1">"708C5W7SBKP804JT78WJ0JNKI"</definedName>
    <definedName name="SAPwbID" hidden="1">"ARS"</definedName>
    <definedName name="sdafsadf" hidden="1">{#N/A,#N/A,FALSE,"Aging Summary";#N/A,#N/A,FALSE,"Ratio Analysis";#N/A,#N/A,FALSE,"Test 120 Day Accts";#N/A,#N/A,FALSE,"Tickmarks"}</definedName>
    <definedName name="sencount" hidden="1">1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1000000000</definedName>
    <definedName name="SpFor" hidden="1">[11]SpFor!$A$1</definedName>
    <definedName name="SpFor15" hidden="1">[11]SpFor!$A$2</definedName>
    <definedName name="SpFor22" hidden="1">[11]SpFor!$A$3</definedName>
    <definedName name="sss" hidden="1">{"SourcesUses",#N/A,TRUE,#N/A;"TransOverview",#N/A,TRUE,"CFMODEL"}</definedName>
    <definedName name="sssssssssssssssss" hidden="1">{"Income Statement",#N/A,FALSE,"CFMODEL";"Balance Sheet",#N/A,FALSE,"CFMODEL"}</definedName>
    <definedName name="sssssssssssssssssss" hidden="1">{"Income Statement",#N/A,FALSE,"CFMODEL";"Balance Sheet",#N/A,FALSE,"CFMODEL"}</definedName>
    <definedName name="T1PR2_Capital_Accounts" hidden="1">'[11]Table 3 Partnership by Partner'!$B$175</definedName>
    <definedName name="T1PR2_Cash_Flow" hidden="1">'[11]Table 3 Partnership by Partner'!$B$525</definedName>
    <definedName name="T1PR2_Minimum_Gain_Chargeback" hidden="1">'[11]Table 3 Partnership by Partner'!$B$240</definedName>
    <definedName name="T1PR2_Net_Cash_Flow_After_Tax" hidden="1">'[11]Table 3 Partnership by Partner'!$B$635</definedName>
    <definedName name="T1PR2_Taxable_Income_Loss_Actual" hidden="1">'[11]Table 3 Partnership by Partner'!$B$201</definedName>
    <definedName name="T1PR2_Total_Payments" hidden="1">'[11]Table 3 Partnership by Partner'!$B$596</definedName>
    <definedName name="T1PR2_Total_Tax_Benefits" hidden="1">'[11]Table 3 Partnership by Partner'!$B$609</definedName>
    <definedName name="T7ACM2Chk" hidden="1">'[23]Table 7A Cash Flow -Unleveraged'!$G$1</definedName>
    <definedName name="T7ACM2Chk2" hidden="1">'[23]Table 7A Cash Flow -Unleveraged'!$H$1</definedName>
    <definedName name="t7cm2chk" hidden="1">'[23]Table 7 Cash Flow -Leveraged'!$G$1</definedName>
    <definedName name="T7CM2Chk2" hidden="1">'[23]Table 7 Cash Flow -Leveraged'!$H$1</definedName>
    <definedName name="T8ACMChk" hidden="1">'[23]Table 8A NPV &amp; IRR -Unleveraged'!$G$1</definedName>
    <definedName name="T8ACMChk2" hidden="1">'[23]Table 8A NPV &amp; IRR -Unleveraged'!$H$1</definedName>
    <definedName name="T8CMChk" hidden="1">'[23]Table 8 NPV &amp; IRR -Leveraged'!$G$1</definedName>
    <definedName name="T8CMChk2" hidden="1">'[23]Table 8 NPV &amp; IRR -Leveraged'!$H$1</definedName>
    <definedName name="Table1_Check" hidden="1">'[11]Table 1 Partnership Inputs'!$B$246</definedName>
    <definedName name="Table1_Store1_Description" hidden="1">'[11]Table 1 Partnership Inputs'!$C$8617</definedName>
    <definedName name="Target1__IRR" hidden="1">'[11]Partnership Optimizer'!$C$31</definedName>
    <definedName name="Target2__IRR" hidden="1">'[11]Partnership Optimizer'!$C$44</definedName>
    <definedName name="TDM" hidden="1">{#N/A,#N/A,FALSE,"Aging Summary";#N/A,#N/A,FALSE,"Ratio Analysis";#N/A,#N/A,FALSE,"Test 120 Day Accts";#N/A,#N/A,FALSE,"Tickmarks"}</definedName>
    <definedName name="template2" hidden="1">{"by_month",#N/A,TRUE,"template";"destec_month",#N/A,TRUE,"template";"by_quarter",#N/A,TRUE,"template";"destec_quarter",#N/A,TRUE,"template";"by_year",#N/A,TRUE,"template";"destec_annual",#N/A,TRUE,"template"}</definedName>
    <definedName name="terst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st" hidden="1">{"Control_DataContact",#N/A,FALSE,"Control"}</definedName>
    <definedName name="test_1" hidden="1">{"Control_DataContact",#N/A,FALSE,"Control"}</definedName>
    <definedName name="test1_1" hidden="1">{"Sch.D_P_1Gas",#N/A,FALSE,"Sch.D";"Sch.D_P_2Elec",#N/A,FALSE,"Sch.D"}</definedName>
    <definedName name="test2006" hidden="1">{"SourcesUses",#N/A,TRUE,#N/A;"TransOverview",#N/A,TRUE,"CFMODEL"}</definedName>
    <definedName name="test3_1" hidden="1">{"Sch.E_PayrollExp",#N/A,TRUE,"Sch.E,F,G,H";"Sch.F_PayrollTaxes",#N/A,TRUE,"Sch.E,F,G,H";"Sch.G_IncentComp",#N/A,TRUE,"Sch.E,F,G,H";"Sch.H_P1_EmplBeneSum",#N/A,TRUE,"Sch.E,F,G,H"}</definedName>
    <definedName name="TextRefCopyRangeCount" hidden="1">39</definedName>
    <definedName name="This_Model_Enabled" hidden="1">'[11]Table 1 Partnership Inputs'!$E$6</definedName>
    <definedName name="Top_of_Partner_Inputs_Sheet" hidden="1">'[11]Table 1 Partnership Inputs'!$B$35</definedName>
    <definedName name="Top_Section_2" hidden="1">'[11]Table 1 Partnership Inputs'!$B$54</definedName>
    <definedName name="Top_Section_3" hidden="1">'[11]Table 1 Partnership Inputs'!$B$246</definedName>
    <definedName name="Top_Section_4" hidden="1">'[11]Table 1 Partnership Inputs'!$B$350</definedName>
    <definedName name="Top_Section_5" hidden="1">'[11]Table 1 Partnership Inputs'!$B$514</definedName>
    <definedName name="Top_Section_6" hidden="1">'[11]Table 1 Partnership Inputs'!$B$546</definedName>
    <definedName name="Top_Section_7" hidden="1">'[11]Table 1 Partnership Inputs'!$B$695</definedName>
    <definedName name="Top_Section_8" hidden="1">'[11]Table 1 Partnership Inputs'!$B$943</definedName>
    <definedName name="TP_Footer_User" hidden="1">"Melvin Williams"</definedName>
    <definedName name="TP_Footer_Version" hidden="1">"v3.00"</definedName>
    <definedName name="TUCU" hidden="1">[24]Input!#REF!</definedName>
    <definedName name="w" hidden="1">{"SourcesUses",#N/A,TRUE,"CFMODEL";"TransOverview",#N/A,TRUE,"CFMODEL"}</definedName>
    <definedName name="whatth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ind_Partner_Data" hidden="1">'[11]Imported Project Data'!$B$4</definedName>
    <definedName name="wrn.1995._.BUDGET._.PACKAGE.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Aging._.and._.Trend._.Analysis." hidden="1">{#N/A,#N/A,FALSE,"Aging Summary";#N/A,#N/A,FALSE,"Ratio Analysis";#N/A,#N/A,FALSE,"Test 120 Day Accts";#N/A,#N/A,FALSE,"Tickmarks"}</definedName>
    <definedName name="wrn.ALL." hidden="1">{"RPT610",#N/A,FALSE,"Sheet1";"RPT611",#N/A,FALSE,"Sheet1"}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L." hidden="1">{#N/A,#N/A,FALSE,"trates"}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hidden="1">{#N/A,#N/A,TRUE,"SDGE";#N/A,#N/A,TRUE,"GBU";#N/A,#N/A,TRUE,"TBU";#N/A,#N/A,TRUE,"EDBU";#N/A,#N/A,TRUE,"ExclCC"}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ntrolSheets." hidden="1">{"Control_P1",#N/A,FALSE,"Control";"Control_P2",#N/A,FALSE,"Control";"Control_P3",#N/A,FALSE,"Control";"Control_P4",#N/A,FALSE,"Control"}</definedName>
    <definedName name="wrn.ControlSheets._1" hidden="1">{"Control_P1",#N/A,FALSE,"Control";"Control_P2",#N/A,FALSE,"Control";"Control_P3",#N/A,FALSE,"Control";"Control_P4",#N/A,FALSE,"Control"}</definedName>
    <definedName name="wrn.COSTOS." hidden="1">{#N/A,#N/A,FALSE,"RECAP";#N/A,#N/A,FALSE,"MATBYCLS";#N/A,#N/A,FALSE,"STATUS";#N/A,#N/A,FALSE,"OP-ACT";#N/A,#N/A,FALSE,"W_O"}</definedName>
    <definedName name="wrn.Data." hidden="1">{#N/A,#N/A,FALSE,"3 Year Plan"}</definedName>
    <definedName name="wrn.Data_Contact." hidden="1">{"Control_DataContact",#N/A,FALSE,"Control"}</definedName>
    <definedName name="wrn.Data_Contact._1" hidden="1">{"Control_DataContact",#N/A,FALSE,"Control"}</definedName>
    <definedName name="wrn.Est_2003." hidden="1">{"Est_Pg1",#N/A,FALSE,"Estimate2003";"Est_Pg2",#N/A,FALSE,"Estimate2003";"Est_Pg3",#N/A,FALSE,"Estimate2003";"Escalation,",#N/A,FALSE,"Escalation"}</definedName>
    <definedName name="wrn.Est_2003._1" hidden="1">{"Est_Pg1",#N/A,FALSE,"Estimate2003";"Est_Pg2",#N/A,FALSE,"Estimate2003";"Est_Pg3",#N/A,FALSE,"Estimate2003";"Escalation,",#N/A,FALSE,"Escalation"}</definedName>
    <definedName name="wrn.fcst." hidden="1">{"fcst",#N/A,FALSE,"data input"}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TEs." hidden="1">{#N/A,#N/A,FALSE,"94 FTE";#N/A,#N/A,FALSE,"95 FTE";#N/A,#N/A,FALSE,"96 FTE"}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put." hidden="1">{#N/A,#N/A,FALSE,"A"}</definedName>
    <definedName name="wrn.Inputs." hidden="1">{"[Cost of Service] COS Inputs Sch 1",#N/A,FALSE,"Cost of Service Model"}</definedName>
    <definedName name="wrn.June2002." hidden="1">{"2002Frcst","06Month",FALSE,"Frcst Format 2002"}</definedName>
    <definedName name="wrn.JVREPORT." hidden="1">{#N/A,#N/A,FALSE,"202";#N/A,#N/A,FALSE,"203";#N/A,#N/A,FALSE,"204";#N/A,#N/A,FALSE,"205";#N/A,#N/A,FALSE,"205A"}</definedName>
    <definedName name="wrn.May2002." hidden="1">{"2002Frcst","05Month",FALSE,"Frcst Format 2002"}</definedName>
    <definedName name="wrn.moblue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y._.estimate._.report." hidden="1">{"Equipment",#N/A,FALSE,"A";"Summary",#N/A,FALSE,"B"}</definedName>
    <definedName name="wrn.MyTestReport." hidden="1">{"Alberta",#N/A,FALSE,"Pivot Data";#N/A,#N/A,FALSE,"Pivot Data";"HiddenColumns",#N/A,FALSE,"Pivot Data"}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lan." hidden="1">{"plan",#N/A,FALSE,"data input"}</definedName>
    <definedName name="wrn.PRINT.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Var_Page." hidden="1">{"Var_page",#N/A,FALSE,"template"}</definedName>
    <definedName name="wrn.Print_Variance." hidden="1">{"month_variance",#N/A,FALSE,"template"}</definedName>
    <definedName name="wrn.Print_Variance_Page." hidden="1">{"variance_page",#N/A,FALSE,"template"}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serve._.Analysis.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OTable.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PT1." hidden="1">{"RPT1",#N/A,FALSE,"OIC650A"}</definedName>
    <definedName name="wrn.RPT610." hidden="1">{"RPT610",#N/A,FALSE,"Sheet1"}</definedName>
    <definedName name="wrn.Sch.A._.B." hidden="1">{"Sch.A_CWC_Summary",#N/A,FALSE,"Sch.A,B";"Sch.B_LLSummary",#N/A,FALSE,"Sch.A,B"}</definedName>
    <definedName name="wrn.Sch.A._.B._1" hidden="1">{"Sch.A_CWC_Summary",#N/A,FALSE,"Sch.A,B";"Sch.B_LLSummary",#N/A,FALSE,"Sch.A,B"}</definedName>
    <definedName name="wrn.Sch.C." hidden="1">{"Sch.C_Rev_lag",#N/A,FALSE,"Sch.C"}</definedName>
    <definedName name="wrn.Sch.C._1" hidden="1">{"Sch.C_Rev_lag",#N/A,FALSE,"Sch.C"}</definedName>
    <definedName name="wrn.Sch.D." hidden="1">{"Sch.D1_GasPurch",#N/A,FALSE,"Sch.D";"Sch.D2_ElecPurch",#N/A,FALSE,"Sch.D"}</definedName>
    <definedName name="wrn.Sch.D._1" hidden="1">{"Sch.D1_GasPurch",#N/A,FALSE,"Sch.D";"Sch.D2_ElecPurch",#N/A,FALSE,"Sch.D"}</definedName>
    <definedName name="wrn.Sch.E._.F." hidden="1">{"Sch.E_PayrollExp",#N/A,TRUE,"Sch.E,F";"Sch.F_FICA",#N/A,TRUE,"Sch.E,F"}</definedName>
    <definedName name="wrn.Sch.E._.F._1" hidden="1">{"Sch.E_PayrollExp",#N/A,TRUE,"Sch.E,F";"Sch.F_FICA",#N/A,TRUE,"Sch.E,F"}</definedName>
    <definedName name="wrn.Sch.G." hidden="1">{"Sch.G_ICP",#N/A,FALSE,"Sch.G"}</definedName>
    <definedName name="wrn.Sch.G._1" hidden="1">{"Sch.G_ICP",#N/A,FALSE,"Sch.G"}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hidden="1">{"Sch.I_Goods&amp;Svcs",#N/A,FALSE,"Sch.I"}</definedName>
    <definedName name="wrn.Sch.I._1" hidden="1">{"Sch.I_Goods&amp;Svcs",#N/A,FALSE,"Sch.I"}</definedName>
    <definedName name="wrn.Sch.J." hidden="1">{"Sch.J_CorpChgs",#N/A,FALSE,"Sch.J"}</definedName>
    <definedName name="wrn.Sch.J._1" hidden="1">{"Sch.J_CorpChgs",#N/A,FALSE,"Sch.J"}</definedName>
    <definedName name="wrn.Sch.K." hidden="1">{"Sch.K_P1_PropLease",#N/A,FALSE,"Sch.K";"Sch.K_P2_PropLease",#N/A,FALSE,"Sch.K"}</definedName>
    <definedName name="wrn.Sch.K._1" hidden="1">{"Sch.K_P1_PropLease",#N/A,FALSE,"Sch.K";"Sch.K_P2_PropLease",#N/A,FALSE,"Sch.K"}</definedName>
    <definedName name="wrn.Sch.L." hidden="1">{"Sch.L_MaterialIssue",#N/A,FALSE,"Sch.L"}</definedName>
    <definedName name="wrn.Sch.L._1" hidden="1">{"Sch.L_MaterialIssue",#N/A,FALSE,"Sch.L"}</definedName>
    <definedName name="wrn.Sch.M." hidden="1">{"Sch.M_Prop&amp;FFTaxes",#N/A,FALSE,"Sch.M"}</definedName>
    <definedName name="wrn.Sch.M._1" hidden="1">{"Sch.M_Prop&amp;FFTaxes",#N/A,FALSE,"Sch.M"}</definedName>
    <definedName name="wrn.Sch.N." hidden="1">{"Sch.N_IncTaxes",#N/A,FALSE,"Sch. N, O"}</definedName>
    <definedName name="wrn.Sch.N._1" hidden="1">{"Sch.N_IncTaxes",#N/A,FALSE,"Sch. N, O"}</definedName>
    <definedName name="wrn.Sch.O." hidden="1">{"Sch.O1_FedITDeferred",#N/A,FALSE,"Sch. N, O";"Sch_O2_Depreciation",#N/A,FALSE,"Sch. N, O";"Sch_O3_AmortInsurance",#N/A,FALSE,"Sch. N, O"}</definedName>
    <definedName name="wrn.Sch.O._1" hidden="1">{"Sch.O1_FedITDeferred",#N/A,FALSE,"Sch. N, O";"Sch_O2_Depreciation",#N/A,FALSE,"Sch. N, O";"Sch_O3_AmortInsurance",#N/A,FALSE,"Sch. N, O"}</definedName>
    <definedName name="wrn.Sch.P." hidden="1">{"Sch.P_BS_Bal",#N/A,FALSE,"WP-BS Elem"}</definedName>
    <definedName name="wrn.Sch.P._.Accts." hidden="1">{"Sch.P_BS_Accts",#N/A,FALSE,"WP-BS Elem"}</definedName>
    <definedName name="wrn.Sch.P._.Accts._1" hidden="1">{"Sch.P_BS_Accts",#N/A,FALSE,"WP-BS Elem"}</definedName>
    <definedName name="wrn.Sch.P._1" hidden="1">{"Sch.P_BS_Bal",#N/A,FALSE,"WP-BS Elem"}</definedName>
    <definedName name="wrn.Support.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ST610." hidden="1">{"TEST610",#N/A,FALSE,"Sheet1"}</definedName>
    <definedName name="wrn.TEST611." hidden="1">{"TEST611",#N/A,FALSE,"Sheet1"}</definedName>
    <definedName name="wrn.total._.10._.yr." hidden="1">{"total_10yr",#N/A,FALSE,"Data (t8-t4)"}</definedName>
    <definedName name="wrn.total._.98." hidden="1">{"total_98",#N/A,FALSE,"Data (t8-t4)"}</definedName>
    <definedName name="wrn.XX." hidden="1">{#N/A,#N/A,FALSE,"337"}</definedName>
    <definedName name="WTDEVCOSTS" hidden="1">[11]Title!$T$81</definedName>
    <definedName name="x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es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2" hidden="1">[25]Lead!#REF!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Row" hidden="1">[26]XREF!#REF!</definedName>
    <definedName name="XRefCopy3" hidden="1">#REF!</definedName>
    <definedName name="XRefCopy3Row" hidden="1">#REF!</definedName>
    <definedName name="XRefCopy4" hidden="1">'[27]Cédula de Movimientos'!#REF!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[27]Depreciación!#REF!</definedName>
    <definedName name="XRefPaste4Row" hidden="1">#REF!</definedName>
    <definedName name="XRefPaste5Row" hidden="1">#REF!</definedName>
    <definedName name="XRefPaste6" hidden="1">[27]Depreciación!#REF!</definedName>
    <definedName name="XRefPaste6Row" hidden="1">[28]XREF!#REF!</definedName>
    <definedName name="XRefPasteRangeCount" hidden="1">3</definedName>
    <definedName name="xxx" hidden="1">[29]A!#REF!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Z_598CECA0_5C60_11D3_B382_005004054BC5_.wvu.Rows" hidden="1">[30]Inputs!$A$6:$IV$7,[30]Inputs!$A$9:$IV$15,[30]Inputs!$A$22:$IV$23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D16" i="59"/>
  <c r="I64" i="59"/>
  <c r="I65" i="59" s="1"/>
  <c r="I66" i="59" s="1"/>
  <c r="I67" i="59" s="1"/>
  <c r="I68" i="59" s="1"/>
  <c r="I69" i="59" s="1"/>
  <c r="I70" i="59" s="1"/>
  <c r="I71" i="59" s="1"/>
  <c r="I72" i="59" s="1"/>
  <c r="I73" i="59" s="1"/>
  <c r="I74" i="59" s="1"/>
  <c r="I75" i="59" s="1"/>
  <c r="I76" i="59" s="1"/>
  <c r="A64" i="59"/>
  <c r="A65" i="59" s="1"/>
  <c r="A66" i="59" s="1"/>
  <c r="A67" i="59" s="1"/>
  <c r="A68" i="59" s="1"/>
  <c r="A69" i="59" s="1"/>
  <c r="A70" i="59" s="1"/>
  <c r="A71" i="59" s="1"/>
  <c r="A72" i="59" s="1"/>
  <c r="A73" i="59" s="1"/>
  <c r="A74" i="59" s="1"/>
  <c r="A75" i="59" s="1"/>
  <c r="A76" i="59" s="1"/>
  <c r="C17" i="59"/>
  <c r="C18" i="59" s="1"/>
  <c r="C19" i="59" s="1"/>
  <c r="C20" i="59" s="1"/>
  <c r="C21" i="59" s="1"/>
  <c r="C22" i="59" s="1"/>
  <c r="C23" i="59" s="1"/>
  <c r="C24" i="59" s="1"/>
  <c r="C25" i="59" s="1"/>
  <c r="C26" i="59" s="1"/>
  <c r="C27" i="59" s="1"/>
  <c r="I10" i="59"/>
  <c r="I11" i="59" s="1"/>
  <c r="I12" i="59" s="1"/>
  <c r="I13" i="59" s="1"/>
  <c r="I14" i="59" s="1"/>
  <c r="I15" i="59" s="1"/>
  <c r="I16" i="59" s="1"/>
  <c r="I17" i="59" s="1"/>
  <c r="I18" i="59" s="1"/>
  <c r="I19" i="59" s="1"/>
  <c r="I20" i="59" s="1"/>
  <c r="I21" i="59" s="1"/>
  <c r="I22" i="59" s="1"/>
  <c r="I23" i="59" s="1"/>
  <c r="I24" i="59" s="1"/>
  <c r="I25" i="59" s="1"/>
  <c r="I26" i="59" s="1"/>
  <c r="I27" i="59" s="1"/>
  <c r="I28" i="59" s="1"/>
  <c r="I29" i="59" s="1"/>
  <c r="I30" i="59" s="1"/>
  <c r="I31" i="59" s="1"/>
  <c r="I32" i="59" s="1"/>
  <c r="I33" i="59" s="1"/>
  <c r="I34" i="59" s="1"/>
  <c r="I35" i="59" s="1"/>
  <c r="I36" i="59" s="1"/>
  <c r="I37" i="59" s="1"/>
  <c r="I38" i="59" s="1"/>
  <c r="I39" i="59" s="1"/>
  <c r="I40" i="59" s="1"/>
  <c r="I41" i="59" s="1"/>
  <c r="I42" i="59" s="1"/>
  <c r="I43" i="59" s="1"/>
  <c r="I44" i="59" s="1"/>
  <c r="I45" i="59" s="1"/>
  <c r="I46" i="59" s="1"/>
  <c r="I47" i="59" s="1"/>
  <c r="I48" i="59" s="1"/>
  <c r="I49" i="59" s="1"/>
  <c r="I50" i="59" s="1"/>
  <c r="I51" i="59" s="1"/>
  <c r="I52" i="59" s="1"/>
  <c r="I53" i="59" s="1"/>
  <c r="I54" i="59" s="1"/>
  <c r="I55" i="59" s="1"/>
  <c r="I56" i="59" s="1"/>
  <c r="I57" i="59" s="1"/>
  <c r="I58" i="59" s="1"/>
  <c r="I59" i="59" s="1"/>
  <c r="I60" i="59" s="1"/>
  <c r="I61" i="59" s="1"/>
  <c r="I62" i="59" s="1"/>
  <c r="I63" i="59" s="1"/>
  <c r="A10" i="59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A38" i="59" s="1"/>
  <c r="A39" i="59" s="1"/>
  <c r="A40" i="59" s="1"/>
  <c r="A41" i="59" s="1"/>
  <c r="A42" i="59" s="1"/>
  <c r="A43" i="59" s="1"/>
  <c r="A44" i="59" s="1"/>
  <c r="A45" i="59" s="1"/>
  <c r="A46" i="59" s="1"/>
  <c r="A47" i="59" s="1"/>
  <c r="A48" i="59" s="1"/>
  <c r="A49" i="59" s="1"/>
  <c r="A50" i="59" s="1"/>
  <c r="A51" i="59" s="1"/>
  <c r="A52" i="59" s="1"/>
  <c r="A53" i="59" s="1"/>
  <c r="A54" i="59" s="1"/>
  <c r="A55" i="59" s="1"/>
  <c r="A56" i="59" s="1"/>
  <c r="A57" i="59" s="1"/>
  <c r="A58" i="59" s="1"/>
  <c r="A59" i="59" s="1"/>
  <c r="A60" i="59" s="1"/>
  <c r="A61" i="59" s="1"/>
  <c r="A62" i="59" s="1"/>
  <c r="A63" i="59" s="1"/>
  <c r="D24" i="59" l="1"/>
  <c r="D19" i="59"/>
  <c r="D23" i="59"/>
  <c r="F16" i="59"/>
  <c r="D27" i="59"/>
  <c r="G16" i="59"/>
  <c r="D21" i="59"/>
  <c r="D22" i="59"/>
  <c r="D20" i="59"/>
  <c r="D18" i="59"/>
  <c r="D26" i="59"/>
  <c r="D17" i="59"/>
  <c r="D76" i="59" s="1"/>
  <c r="D25" i="59"/>
  <c r="H16" i="59" l="1"/>
  <c r="F17" i="59" s="1"/>
  <c r="G17" i="59" s="1"/>
  <c r="H17" i="59" l="1"/>
  <c r="F18" i="59" l="1"/>
  <c r="G18" i="59" s="1"/>
  <c r="H18" i="59" l="1"/>
  <c r="F19" i="59"/>
  <c r="G19" i="59" l="1"/>
  <c r="H19" i="59" l="1"/>
  <c r="F20" i="59" s="1"/>
  <c r="G20" i="59" s="1"/>
  <c r="H20" i="59" l="1"/>
  <c r="F21" i="59" l="1"/>
  <c r="G21" i="59" l="1"/>
  <c r="H21" i="59" s="1"/>
  <c r="F22" i="59" l="1"/>
  <c r="G22" i="59" l="1"/>
  <c r="H22" i="59" s="1"/>
  <c r="F23" i="59" l="1"/>
  <c r="G23" i="59" s="1"/>
  <c r="H23" i="59" l="1"/>
  <c r="F24" i="59" l="1"/>
  <c r="G24" i="59"/>
  <c r="H24" i="59" l="1"/>
  <c r="F25" i="59" l="1"/>
  <c r="G25" i="59" s="1"/>
  <c r="H25" i="59" l="1"/>
  <c r="F26" i="59" l="1"/>
  <c r="G26" i="59" l="1"/>
  <c r="H26" i="59" s="1"/>
  <c r="F27" i="59" l="1"/>
  <c r="G27" i="59" l="1"/>
  <c r="H27" i="59" s="1"/>
  <c r="F28" i="59" l="1"/>
  <c r="G28" i="59" l="1"/>
  <c r="H28" i="59" s="1"/>
  <c r="F29" i="59" l="1"/>
  <c r="G29" i="59" s="1"/>
  <c r="H29" i="59" l="1"/>
  <c r="F30" i="59" l="1"/>
  <c r="G30" i="59" l="1"/>
  <c r="H30" i="59" s="1"/>
  <c r="F31" i="59" l="1"/>
  <c r="G31" i="59" s="1"/>
  <c r="H31" i="59" l="1"/>
  <c r="F32" i="59" l="1"/>
  <c r="G32" i="59" l="1"/>
  <c r="H32" i="59" s="1"/>
  <c r="F33" i="59" l="1"/>
  <c r="G33" i="59" l="1"/>
  <c r="H33" i="59" s="1"/>
  <c r="F34" i="59" l="1"/>
  <c r="G34" i="59" l="1"/>
  <c r="H34" i="59" s="1"/>
  <c r="F35" i="59" l="1"/>
  <c r="G35" i="59" l="1"/>
  <c r="H35" i="59" s="1"/>
  <c r="F36" i="59" l="1"/>
  <c r="G36" i="59" l="1"/>
  <c r="H36" i="59" s="1"/>
  <c r="F37" i="59" l="1"/>
  <c r="G37" i="59" s="1"/>
  <c r="H37" i="59" l="1"/>
  <c r="F38" i="59" l="1"/>
  <c r="G38" i="59" s="1"/>
  <c r="H38" i="59" l="1"/>
  <c r="F39" i="59" l="1"/>
  <c r="G39" i="59" s="1"/>
  <c r="H39" i="59" l="1"/>
  <c r="F40" i="59" l="1"/>
  <c r="G40" i="59" s="1"/>
  <c r="H40" i="59" l="1"/>
  <c r="F41" i="59" l="1"/>
  <c r="G41" i="59" l="1"/>
  <c r="H41" i="59" s="1"/>
  <c r="F42" i="59" l="1"/>
  <c r="G42" i="59" l="1"/>
  <c r="H42" i="59" s="1"/>
  <c r="F43" i="59" l="1"/>
  <c r="G43" i="59" s="1"/>
  <c r="H43" i="59" l="1"/>
  <c r="F44" i="59" l="1"/>
  <c r="G44" i="59" l="1"/>
  <c r="H44" i="59" s="1"/>
  <c r="F45" i="59" l="1"/>
  <c r="G45" i="59" s="1"/>
  <c r="H45" i="59" l="1"/>
  <c r="F46" i="59" l="1"/>
  <c r="G46" i="59" s="1"/>
  <c r="H46" i="59" l="1"/>
  <c r="F47" i="59" l="1"/>
  <c r="G47" i="59" l="1"/>
  <c r="H47" i="59" s="1"/>
  <c r="F48" i="59" l="1"/>
  <c r="G48" i="59" l="1"/>
  <c r="H48" i="59" s="1"/>
  <c r="F49" i="59" l="1"/>
  <c r="G49" i="59" s="1"/>
  <c r="H49" i="59" l="1"/>
  <c r="F50" i="59" l="1"/>
  <c r="G50" i="59" s="1"/>
  <c r="H50" i="59" l="1"/>
  <c r="F51" i="59" l="1"/>
  <c r="G51" i="59" l="1"/>
  <c r="H51" i="59" s="1"/>
  <c r="F52" i="59" l="1"/>
  <c r="G52" i="59" l="1"/>
  <c r="H52" i="59" s="1"/>
  <c r="F53" i="59" l="1"/>
  <c r="G53" i="59" s="1"/>
  <c r="H53" i="59" l="1"/>
  <c r="F54" i="59" l="1"/>
  <c r="G54" i="59" s="1"/>
  <c r="H54" i="59" l="1"/>
  <c r="F55" i="59" l="1"/>
  <c r="G55" i="59" l="1"/>
  <c r="H55" i="59" s="1"/>
  <c r="F56" i="59" l="1"/>
  <c r="G56" i="59" l="1"/>
  <c r="H56" i="59" s="1"/>
  <c r="F57" i="59" l="1"/>
  <c r="G57" i="59" l="1"/>
  <c r="H57" i="59" s="1"/>
  <c r="F58" i="59" l="1"/>
  <c r="G58" i="59" s="1"/>
  <c r="H58" i="59" l="1"/>
  <c r="F59" i="59" l="1"/>
  <c r="G59" i="59" l="1"/>
  <c r="H59" i="59" s="1"/>
  <c r="F60" i="59" l="1"/>
  <c r="G60" i="59" l="1"/>
  <c r="H60" i="59" s="1"/>
  <c r="F61" i="59" l="1"/>
  <c r="G61" i="59" s="1"/>
  <c r="H61" i="59" l="1"/>
  <c r="F62" i="59" l="1"/>
  <c r="G62" i="59" l="1"/>
  <c r="H62" i="59" s="1"/>
  <c r="F63" i="59" l="1"/>
  <c r="G63" i="59" l="1"/>
  <c r="H63" i="59" l="1"/>
  <c r="F64" i="59" s="1"/>
  <c r="G64" i="59" l="1"/>
  <c r="H64" i="59" s="1"/>
  <c r="F65" i="59" l="1"/>
  <c r="G65" i="59" s="1"/>
  <c r="H65" i="59" s="1"/>
  <c r="F66" i="59" l="1"/>
  <c r="G66" i="59"/>
  <c r="H66" i="59" s="1"/>
  <c r="F67" i="59" l="1"/>
  <c r="G67" i="59" l="1"/>
  <c r="H67" i="59" s="1"/>
  <c r="F68" i="59" l="1"/>
  <c r="G68" i="59"/>
  <c r="H68" i="59" s="1"/>
  <c r="F69" i="59" l="1"/>
  <c r="G69" i="59"/>
  <c r="H69" i="59" l="1"/>
  <c r="F70" i="59" l="1"/>
  <c r="G70" i="59"/>
  <c r="H70" i="59" l="1"/>
  <c r="F71" i="59" l="1"/>
  <c r="G71" i="59"/>
  <c r="H71" i="59" s="1"/>
  <c r="F72" i="59" l="1"/>
  <c r="G72" i="59"/>
  <c r="H72" i="59" s="1"/>
  <c r="F73" i="59" l="1"/>
  <c r="G73" i="59"/>
  <c r="H73" i="59" s="1"/>
  <c r="F74" i="59" l="1"/>
  <c r="G74" i="59"/>
  <c r="H74" i="59" s="1"/>
  <c r="F75" i="59" s="1"/>
  <c r="G75" i="59" l="1"/>
  <c r="G76" i="59" s="1"/>
  <c r="H75" i="59"/>
  <c r="G53" i="16" l="1"/>
  <c r="G28" i="16"/>
  <c r="G24" i="16"/>
  <c r="G18" i="16"/>
  <c r="G16" i="16"/>
  <c r="G42" i="52"/>
  <c r="B57" i="16"/>
  <c r="B56" i="15"/>
  <c r="C18" i="54"/>
  <c r="B103" i="50"/>
  <c r="B38" i="50"/>
  <c r="B45" i="56" l="1"/>
  <c r="B113" i="52" l="1"/>
  <c r="C35" i="57" l="1"/>
  <c r="G34" i="57"/>
  <c r="G32" i="57"/>
  <c r="G30" i="57"/>
  <c r="G28" i="57"/>
  <c r="G37" i="57" s="1"/>
  <c r="G26" i="57"/>
  <c r="G19" i="57"/>
  <c r="A15" i="57"/>
  <c r="A14" i="57"/>
  <c r="J13" i="57"/>
  <c r="J14" i="57" s="1"/>
  <c r="J15" i="57" s="1"/>
  <c r="J16" i="57" s="1"/>
  <c r="J17" i="57" s="1"/>
  <c r="J18" i="57" s="1"/>
  <c r="J19" i="57" s="1"/>
  <c r="J20" i="57" s="1"/>
  <c r="J21" i="57" s="1"/>
  <c r="J22" i="57" s="1"/>
  <c r="J23" i="57" s="1"/>
  <c r="J24" i="57" s="1"/>
  <c r="J25" i="57" s="1"/>
  <c r="J26" i="57" s="1"/>
  <c r="J27" i="57" s="1"/>
  <c r="J28" i="57" s="1"/>
  <c r="J29" i="57" s="1"/>
  <c r="J30" i="57" s="1"/>
  <c r="J31" i="57" s="1"/>
  <c r="J32" i="57" s="1"/>
  <c r="J33" i="57" s="1"/>
  <c r="J34" i="57" s="1"/>
  <c r="J35" i="57" s="1"/>
  <c r="J36" i="57" s="1"/>
  <c r="J37" i="57" s="1"/>
  <c r="J38" i="57" s="1"/>
  <c r="J39" i="57" s="1"/>
  <c r="J40" i="57" s="1"/>
  <c r="J41" i="57" s="1"/>
  <c r="J42" i="57" s="1"/>
  <c r="J43" i="57" s="1"/>
  <c r="E38" i="56"/>
  <c r="C34" i="56"/>
  <c r="G33" i="56"/>
  <c r="G31" i="56"/>
  <c r="G29" i="56"/>
  <c r="G27" i="56"/>
  <c r="G25" i="56"/>
  <c r="G36" i="56" s="1"/>
  <c r="J13" i="56"/>
  <c r="J14" i="56" s="1"/>
  <c r="J15" i="56" s="1"/>
  <c r="J16" i="56" s="1"/>
  <c r="J17" i="56" s="1"/>
  <c r="J18" i="56" s="1"/>
  <c r="J19" i="56" s="1"/>
  <c r="J20" i="56" s="1"/>
  <c r="J21" i="56" s="1"/>
  <c r="J22" i="56" s="1"/>
  <c r="J23" i="56" s="1"/>
  <c r="J24" i="56" s="1"/>
  <c r="J25" i="56" s="1"/>
  <c r="J26" i="56" s="1"/>
  <c r="J27" i="56" s="1"/>
  <c r="J28" i="56" s="1"/>
  <c r="J29" i="56" s="1"/>
  <c r="J30" i="56" s="1"/>
  <c r="J31" i="56" s="1"/>
  <c r="J32" i="56" s="1"/>
  <c r="J33" i="56" s="1"/>
  <c r="J34" i="56" s="1"/>
  <c r="J35" i="56" s="1"/>
  <c r="J36" i="56" s="1"/>
  <c r="J37" i="56" s="1"/>
  <c r="J38" i="56" s="1"/>
  <c r="J39" i="56" s="1"/>
  <c r="J40" i="56" s="1"/>
  <c r="J41" i="56" s="1"/>
  <c r="J42" i="56" s="1"/>
  <c r="A13" i="56"/>
  <c r="A14" i="56" s="1"/>
  <c r="J12" i="56"/>
  <c r="G39" i="57" l="1"/>
  <c r="G41" i="57" s="1"/>
  <c r="G43" i="57" s="1"/>
  <c r="A16" i="57"/>
  <c r="A17" i="57" s="1"/>
  <c r="A18" i="57" s="1"/>
  <c r="A19" i="57" s="1"/>
  <c r="G40" i="56"/>
  <c r="G38" i="56"/>
  <c r="A15" i="56"/>
  <c r="A16" i="56" s="1"/>
  <c r="A17" i="56" s="1"/>
  <c r="A18" i="56" s="1"/>
  <c r="A20" i="57" l="1"/>
  <c r="A21" i="57" s="1"/>
  <c r="A22" i="57" s="1"/>
  <c r="A23" i="57" s="1"/>
  <c r="A24" i="57" s="1"/>
  <c r="A25" i="57" s="1"/>
  <c r="A26" i="57" s="1"/>
  <c r="I19" i="57"/>
  <c r="A19" i="56"/>
  <c r="A20" i="56" s="1"/>
  <c r="A21" i="56" s="1"/>
  <c r="A22" i="56" s="1"/>
  <c r="A23" i="56" s="1"/>
  <c r="A24" i="56" s="1"/>
  <c r="A25" i="56" s="1"/>
  <c r="I18" i="56"/>
  <c r="A27" i="57" l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A26" i="56"/>
  <c r="A27" i="56" s="1"/>
  <c r="A28" i="56" s="1"/>
  <c r="A29" i="56" s="1"/>
  <c r="A30" i="56" s="1"/>
  <c r="A31" i="56" s="1"/>
  <c r="A32" i="56" s="1"/>
  <c r="A33" i="56" s="1"/>
  <c r="A34" i="56" s="1"/>
  <c r="A35" i="56" s="1"/>
  <c r="A36" i="56" s="1"/>
  <c r="I34" i="56"/>
  <c r="I37" i="57" l="1"/>
  <c r="I35" i="57"/>
  <c r="A38" i="57"/>
  <c r="A39" i="57" s="1"/>
  <c r="A40" i="57" s="1"/>
  <c r="A41" i="57" s="1"/>
  <c r="I39" i="57"/>
  <c r="I36" i="56"/>
  <c r="A37" i="56"/>
  <c r="A38" i="56" s="1"/>
  <c r="A39" i="56" s="1"/>
  <c r="A40" i="56" s="1"/>
  <c r="I38" i="56"/>
  <c r="A42" i="57" l="1"/>
  <c r="A43" i="57" s="1"/>
  <c r="I43" i="57"/>
  <c r="I41" i="57"/>
  <c r="I40" i="56"/>
  <c r="A41" i="56"/>
  <c r="A42" i="56" s="1"/>
  <c r="I42" i="56"/>
  <c r="E18" i="16" l="1"/>
  <c r="G26" i="16" l="1"/>
  <c r="E51" i="16"/>
  <c r="E47" i="16"/>
  <c r="E45" i="16"/>
  <c r="E43" i="16"/>
  <c r="E39" i="16"/>
  <c r="E35" i="16"/>
  <c r="E26" i="16"/>
  <c r="E22" i="16"/>
  <c r="E20" i="16"/>
  <c r="E16" i="16"/>
  <c r="E14" i="16"/>
  <c r="E12" i="16"/>
  <c r="B53" i="54"/>
  <c r="C47" i="54"/>
  <c r="B47" i="54"/>
  <c r="C45" i="54"/>
  <c r="B45" i="54"/>
  <c r="B43" i="54"/>
  <c r="C39" i="54"/>
  <c r="B39" i="54"/>
  <c r="B37" i="54"/>
  <c r="E35" i="54"/>
  <c r="C35" i="54"/>
  <c r="B35" i="54"/>
  <c r="E33" i="54"/>
  <c r="C33" i="54"/>
  <c r="C43" i="54"/>
  <c r="C37" i="54"/>
  <c r="E37" i="16" s="1"/>
  <c r="A13" i="54"/>
  <c r="A14" i="54" s="1"/>
  <c r="F12" i="54"/>
  <c r="F13" i="54" s="1"/>
  <c r="F14" i="54" s="1"/>
  <c r="F15" i="54" s="1"/>
  <c r="F16" i="54" s="1"/>
  <c r="F17" i="54" s="1"/>
  <c r="F18" i="54" s="1"/>
  <c r="F19" i="54" s="1"/>
  <c r="F20" i="54" s="1"/>
  <c r="F21" i="54" s="1"/>
  <c r="F22" i="54" s="1"/>
  <c r="F23" i="54" s="1"/>
  <c r="F24" i="54" s="1"/>
  <c r="F25" i="54" s="1"/>
  <c r="F26" i="54" s="1"/>
  <c r="F27" i="54" s="1"/>
  <c r="F28" i="54" s="1"/>
  <c r="F29" i="54" s="1"/>
  <c r="F34" i="54" s="1"/>
  <c r="F35" i="54" s="1"/>
  <c r="F36" i="54" s="1"/>
  <c r="F37" i="54" s="1"/>
  <c r="F38" i="54" s="1"/>
  <c r="F39" i="54" s="1"/>
  <c r="F40" i="54" s="1"/>
  <c r="F41" i="54" s="1"/>
  <c r="F42" i="54" s="1"/>
  <c r="F43" i="54" s="1"/>
  <c r="F44" i="54" s="1"/>
  <c r="F45" i="54" s="1"/>
  <c r="F46" i="54" s="1"/>
  <c r="F47" i="54" s="1"/>
  <c r="F48" i="54" s="1"/>
  <c r="F49" i="54" s="1"/>
  <c r="F50" i="54" s="1"/>
  <c r="F51" i="54" s="1"/>
  <c r="F52" i="54" s="1"/>
  <c r="F53" i="54" s="1"/>
  <c r="F54" i="54" s="1"/>
  <c r="B104" i="13"/>
  <c r="E91" i="13"/>
  <c r="E93" i="13"/>
  <c r="E78" i="13"/>
  <c r="E82" i="13" s="1"/>
  <c r="A52" i="13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H51" i="13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H101" i="13" s="1"/>
  <c r="B46" i="13"/>
  <c r="B45" i="13"/>
  <c r="B44" i="13"/>
  <c r="B43" i="13"/>
  <c r="B42" i="13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H12" i="13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C41" i="54" l="1"/>
  <c r="E41" i="16" s="1"/>
  <c r="A15" i="54"/>
  <c r="A16" i="54" s="1"/>
  <c r="E37" i="54"/>
  <c r="C24" i="54"/>
  <c r="E61" i="13"/>
  <c r="E15" i="13" s="1"/>
  <c r="E66" i="13"/>
  <c r="E17" i="13" s="1"/>
  <c r="E71" i="13"/>
  <c r="E19" i="13" s="1"/>
  <c r="E56" i="13"/>
  <c r="E13" i="13" s="1"/>
  <c r="E95" i="13"/>
  <c r="E99" i="13" s="1"/>
  <c r="E101" i="13" s="1"/>
  <c r="E23" i="13" s="1"/>
  <c r="E84" i="13"/>
  <c r="E21" i="13" s="1"/>
  <c r="C28" i="54" l="1"/>
  <c r="E24" i="16"/>
  <c r="A17" i="54"/>
  <c r="A18" i="54" s="1"/>
  <c r="A19" i="54" s="1"/>
  <c r="A20" i="54" s="1"/>
  <c r="E39" i="54"/>
  <c r="E25" i="13"/>
  <c r="C49" i="54" l="1"/>
  <c r="E28" i="16"/>
  <c r="E43" i="54"/>
  <c r="A21" i="54"/>
  <c r="A22" i="54" s="1"/>
  <c r="E27" i="13"/>
  <c r="E29" i="13" s="1"/>
  <c r="E34" i="13" s="1"/>
  <c r="E36" i="13" s="1"/>
  <c r="C53" i="54" l="1"/>
  <c r="E53" i="16" s="1"/>
  <c r="E49" i="16"/>
  <c r="A23" i="54"/>
  <c r="A24" i="54" s="1"/>
  <c r="A25" i="54" s="1"/>
  <c r="A26" i="54" s="1"/>
  <c r="E45" i="54"/>
  <c r="E47" i="54" l="1"/>
  <c r="A27" i="54"/>
  <c r="A28" i="54" s="1"/>
  <c r="A29" i="54" s="1"/>
  <c r="A34" i="54" s="1"/>
  <c r="A35" i="54" s="1"/>
  <c r="A36" i="54" l="1"/>
  <c r="A37" i="54" s="1"/>
  <c r="A38" i="54" s="1"/>
  <c r="A39" i="54" s="1"/>
  <c r="A40" i="54" s="1"/>
  <c r="A41" i="54" s="1"/>
  <c r="A42" i="54" l="1"/>
  <c r="A43" i="54" s="1"/>
  <c r="A44" i="54" s="1"/>
  <c r="A45" i="54" s="1"/>
  <c r="A46" i="54" s="1"/>
  <c r="A47" i="54" s="1"/>
  <c r="A48" i="54" s="1"/>
  <c r="A49" i="54" s="1"/>
  <c r="E41" i="54"/>
  <c r="E49" i="54" l="1"/>
  <c r="A50" i="54"/>
  <c r="A51" i="54" s="1"/>
  <c r="A52" i="54" s="1"/>
  <c r="A53" i="54" s="1"/>
  <c r="A54" i="54" s="1"/>
  <c r="E53" i="54"/>
  <c r="G147" i="52" l="1"/>
  <c r="B147" i="52"/>
  <c r="B146" i="52"/>
  <c r="G145" i="52"/>
  <c r="G144" i="52"/>
  <c r="B144" i="52"/>
  <c r="B143" i="52"/>
  <c r="G135" i="52"/>
  <c r="B135" i="52"/>
  <c r="B132" i="52"/>
  <c r="B131" i="52"/>
  <c r="A128" i="52"/>
  <c r="A129" i="52" s="1"/>
  <c r="A130" i="52" s="1"/>
  <c r="A131" i="52" s="1"/>
  <c r="A132" i="52" s="1"/>
  <c r="A133" i="52" s="1"/>
  <c r="A134" i="52" s="1"/>
  <c r="A135" i="52" s="1"/>
  <c r="A136" i="52" s="1"/>
  <c r="A137" i="52" s="1"/>
  <c r="A138" i="52" s="1"/>
  <c r="A139" i="52" s="1"/>
  <c r="A140" i="52" s="1"/>
  <c r="A141" i="52" s="1"/>
  <c r="A142" i="52" s="1"/>
  <c r="A143" i="52" s="1"/>
  <c r="A144" i="52" s="1"/>
  <c r="A145" i="52" s="1"/>
  <c r="A146" i="52" s="1"/>
  <c r="A147" i="52" s="1"/>
  <c r="A148" i="52" s="1"/>
  <c r="A149" i="52" s="1"/>
  <c r="A150" i="52" s="1"/>
  <c r="A151" i="52" s="1"/>
  <c r="A152" i="52" s="1"/>
  <c r="A153" i="52" s="1"/>
  <c r="A154" i="52" s="1"/>
  <c r="A155" i="52" s="1"/>
  <c r="A156" i="52" s="1"/>
  <c r="J127" i="52"/>
  <c r="J128" i="52" s="1"/>
  <c r="J129" i="52" s="1"/>
  <c r="J130" i="52" s="1"/>
  <c r="J131" i="52" s="1"/>
  <c r="J132" i="52" s="1"/>
  <c r="J133" i="52" s="1"/>
  <c r="J134" i="52" s="1"/>
  <c r="J135" i="52" s="1"/>
  <c r="J136" i="52" s="1"/>
  <c r="J137" i="52" s="1"/>
  <c r="J138" i="52" s="1"/>
  <c r="J139" i="52" s="1"/>
  <c r="J140" i="52" s="1"/>
  <c r="J141" i="52" s="1"/>
  <c r="J142" i="52" s="1"/>
  <c r="J143" i="52" s="1"/>
  <c r="J144" i="52" s="1"/>
  <c r="J145" i="52" s="1"/>
  <c r="J146" i="52" s="1"/>
  <c r="J147" i="52" s="1"/>
  <c r="J148" i="52" s="1"/>
  <c r="J149" i="52" s="1"/>
  <c r="J150" i="52" s="1"/>
  <c r="J151" i="52" s="1"/>
  <c r="J152" i="52" s="1"/>
  <c r="J153" i="52" s="1"/>
  <c r="J154" i="52" s="1"/>
  <c r="J155" i="52" s="1"/>
  <c r="J156" i="52" s="1"/>
  <c r="A127" i="52"/>
  <c r="B120" i="52"/>
  <c r="G98" i="52"/>
  <c r="J82" i="52"/>
  <c r="J83" i="52" s="1"/>
  <c r="J84" i="52" s="1"/>
  <c r="J85" i="52" s="1"/>
  <c r="J86" i="52" s="1"/>
  <c r="J87" i="52" s="1"/>
  <c r="J88" i="52" s="1"/>
  <c r="J89" i="52" s="1"/>
  <c r="J90" i="52" s="1"/>
  <c r="J91" i="52" s="1"/>
  <c r="J92" i="52" s="1"/>
  <c r="J93" i="52" s="1"/>
  <c r="J94" i="52" s="1"/>
  <c r="J95" i="52" s="1"/>
  <c r="J96" i="52" s="1"/>
  <c r="J97" i="52" s="1"/>
  <c r="J98" i="52" s="1"/>
  <c r="J99" i="52" s="1"/>
  <c r="J100" i="52" s="1"/>
  <c r="J101" i="52" s="1"/>
  <c r="J102" i="52" s="1"/>
  <c r="J103" i="52" s="1"/>
  <c r="J104" i="52" s="1"/>
  <c r="J105" i="52" s="1"/>
  <c r="J106" i="52" s="1"/>
  <c r="J107" i="52" s="1"/>
  <c r="J108" i="52" s="1"/>
  <c r="J109" i="52" s="1"/>
  <c r="J110" i="52" s="1"/>
  <c r="J81" i="52"/>
  <c r="A81" i="52"/>
  <c r="A82" i="52" s="1"/>
  <c r="A83" i="52" s="1"/>
  <c r="A84" i="52" s="1"/>
  <c r="A85" i="52" s="1"/>
  <c r="A86" i="52" s="1"/>
  <c r="A87" i="52" s="1"/>
  <c r="A88" i="52" s="1"/>
  <c r="A89" i="52" s="1"/>
  <c r="A90" i="52" s="1"/>
  <c r="A91" i="52" s="1"/>
  <c r="A92" i="52" s="1"/>
  <c r="A93" i="52" s="1"/>
  <c r="A94" i="52" s="1"/>
  <c r="A95" i="52" s="1"/>
  <c r="A96" i="52" s="1"/>
  <c r="A97" i="52" s="1"/>
  <c r="A98" i="52" s="1"/>
  <c r="A99" i="52" s="1"/>
  <c r="A100" i="52" s="1"/>
  <c r="A101" i="52" s="1"/>
  <c r="A102" i="52" s="1"/>
  <c r="A103" i="52" s="1"/>
  <c r="A104" i="52" s="1"/>
  <c r="A105" i="52" s="1"/>
  <c r="A106" i="52" s="1"/>
  <c r="A107" i="52" s="1"/>
  <c r="A108" i="52" s="1"/>
  <c r="A109" i="52" s="1"/>
  <c r="A110" i="52" s="1"/>
  <c r="B74" i="52"/>
  <c r="D63" i="52"/>
  <c r="C63" i="52"/>
  <c r="G62" i="52"/>
  <c r="G61" i="52"/>
  <c r="G65" i="52" s="1"/>
  <c r="G131" i="52" s="1"/>
  <c r="G60" i="52"/>
  <c r="E49" i="52"/>
  <c r="C48" i="52"/>
  <c r="G39" i="52"/>
  <c r="C49" i="52" s="1"/>
  <c r="G32" i="52"/>
  <c r="E48" i="52" s="1"/>
  <c r="G27" i="52"/>
  <c r="E47" i="52" s="1"/>
  <c r="G25" i="52"/>
  <c r="G17" i="52"/>
  <c r="C47" i="52" s="1"/>
  <c r="J12" i="52"/>
  <c r="J13" i="52" s="1"/>
  <c r="J14" i="52" s="1"/>
  <c r="J15" i="52" s="1"/>
  <c r="J16" i="52" s="1"/>
  <c r="J17" i="52" s="1"/>
  <c r="J18" i="52" s="1"/>
  <c r="J19" i="52" s="1"/>
  <c r="J20" i="52" s="1"/>
  <c r="J21" i="52" s="1"/>
  <c r="J22" i="52" s="1"/>
  <c r="J23" i="52" s="1"/>
  <c r="J24" i="52" s="1"/>
  <c r="J25" i="52" s="1"/>
  <c r="J26" i="52" s="1"/>
  <c r="J27" i="52" s="1"/>
  <c r="J28" i="52" s="1"/>
  <c r="J29" i="52" s="1"/>
  <c r="J30" i="52" s="1"/>
  <c r="J31" i="52" s="1"/>
  <c r="J32" i="52" s="1"/>
  <c r="J33" i="52" s="1"/>
  <c r="J34" i="52" s="1"/>
  <c r="J35" i="52" s="1"/>
  <c r="J36" i="52" s="1"/>
  <c r="J37" i="52" s="1"/>
  <c r="J38" i="52" s="1"/>
  <c r="J39" i="52" s="1"/>
  <c r="J40" i="52" s="1"/>
  <c r="J41" i="52" s="1"/>
  <c r="J42" i="52" s="1"/>
  <c r="J43" i="52" s="1"/>
  <c r="J44" i="52" s="1"/>
  <c r="J45" i="52" s="1"/>
  <c r="J46" i="52" s="1"/>
  <c r="J47" i="52" s="1"/>
  <c r="J48" i="52" s="1"/>
  <c r="J49" i="52" s="1"/>
  <c r="J50" i="52" s="1"/>
  <c r="J51" i="52" s="1"/>
  <c r="J52" i="52" s="1"/>
  <c r="J53" i="52" s="1"/>
  <c r="J54" i="52" s="1"/>
  <c r="J55" i="52" s="1"/>
  <c r="J56" i="52" s="1"/>
  <c r="J57" i="52" s="1"/>
  <c r="J58" i="52" s="1"/>
  <c r="J59" i="52" s="1"/>
  <c r="J60" i="52" s="1"/>
  <c r="J61" i="52" s="1"/>
  <c r="J62" i="52" s="1"/>
  <c r="J63" i="52" s="1"/>
  <c r="J64" i="52" s="1"/>
  <c r="J65" i="52" s="1"/>
  <c r="A12" i="52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A44" i="52" s="1"/>
  <c r="A45" i="52" s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56" i="52" s="1"/>
  <c r="A57" i="52" s="1"/>
  <c r="A58" i="52" s="1"/>
  <c r="A59" i="52" s="1"/>
  <c r="A60" i="52" s="1"/>
  <c r="A61" i="52" s="1"/>
  <c r="A62" i="52" s="1"/>
  <c r="A63" i="52" s="1"/>
  <c r="A64" i="52" s="1"/>
  <c r="A65" i="52" s="1"/>
  <c r="J11" i="52"/>
  <c r="E90" i="50"/>
  <c r="E70" i="50"/>
  <c r="E18" i="50" s="1"/>
  <c r="E65" i="50"/>
  <c r="E16" i="50" s="1"/>
  <c r="E55" i="50"/>
  <c r="E12" i="50" s="1"/>
  <c r="H52" i="50"/>
  <c r="H53" i="50" s="1"/>
  <c r="H54" i="50" s="1"/>
  <c r="H55" i="50" s="1"/>
  <c r="H56" i="50" s="1"/>
  <c r="H57" i="50" s="1"/>
  <c r="H58" i="50" s="1"/>
  <c r="H59" i="50" s="1"/>
  <c r="H60" i="50" s="1"/>
  <c r="H61" i="50" s="1"/>
  <c r="H62" i="50" s="1"/>
  <c r="H63" i="50" s="1"/>
  <c r="H64" i="50" s="1"/>
  <c r="H65" i="50" s="1"/>
  <c r="H66" i="50" s="1"/>
  <c r="H67" i="50" s="1"/>
  <c r="H68" i="50" s="1"/>
  <c r="H69" i="50" s="1"/>
  <c r="H70" i="50" s="1"/>
  <c r="H71" i="50" s="1"/>
  <c r="H72" i="50" s="1"/>
  <c r="H73" i="50" s="1"/>
  <c r="H74" i="50" s="1"/>
  <c r="H75" i="50" s="1"/>
  <c r="H76" i="50" s="1"/>
  <c r="H77" i="50" s="1"/>
  <c r="H78" i="50" s="1"/>
  <c r="H79" i="50" s="1"/>
  <c r="H80" i="50" s="1"/>
  <c r="H81" i="50" s="1"/>
  <c r="H82" i="50" s="1"/>
  <c r="H83" i="50" s="1"/>
  <c r="H84" i="50" s="1"/>
  <c r="H85" i="50" s="1"/>
  <c r="H86" i="50" s="1"/>
  <c r="H87" i="50" s="1"/>
  <c r="H88" i="50" s="1"/>
  <c r="H89" i="50" s="1"/>
  <c r="H90" i="50" s="1"/>
  <c r="H91" i="50" s="1"/>
  <c r="H92" i="50" s="1"/>
  <c r="H93" i="50" s="1"/>
  <c r="H94" i="50" s="1"/>
  <c r="H95" i="50" s="1"/>
  <c r="H96" i="50" s="1"/>
  <c r="H97" i="50" s="1"/>
  <c r="H98" i="50" s="1"/>
  <c r="H99" i="50" s="1"/>
  <c r="H100" i="50" s="1"/>
  <c r="H51" i="50"/>
  <c r="A51" i="50"/>
  <c r="A52" i="50" s="1"/>
  <c r="A53" i="50" s="1"/>
  <c r="A54" i="50" s="1"/>
  <c r="A55" i="50" s="1"/>
  <c r="A56" i="50" s="1"/>
  <c r="A57" i="50" s="1"/>
  <c r="A58" i="50" s="1"/>
  <c r="A59" i="50" s="1"/>
  <c r="A60" i="50" s="1"/>
  <c r="A61" i="50" s="1"/>
  <c r="A62" i="50" s="1"/>
  <c r="A63" i="50" s="1"/>
  <c r="A64" i="50" s="1"/>
  <c r="A65" i="50" s="1"/>
  <c r="A66" i="50" s="1"/>
  <c r="A67" i="50" s="1"/>
  <c r="A68" i="50" s="1"/>
  <c r="A69" i="50" s="1"/>
  <c r="A70" i="50" s="1"/>
  <c r="A71" i="50" s="1"/>
  <c r="A72" i="50" s="1"/>
  <c r="A73" i="50" s="1"/>
  <c r="A74" i="50" s="1"/>
  <c r="A75" i="50" s="1"/>
  <c r="A76" i="50" s="1"/>
  <c r="A77" i="50" s="1"/>
  <c r="A78" i="50" s="1"/>
  <c r="A79" i="50" s="1"/>
  <c r="A80" i="50" s="1"/>
  <c r="A81" i="50" s="1"/>
  <c r="A82" i="50" s="1"/>
  <c r="A83" i="50" s="1"/>
  <c r="A84" i="50" s="1"/>
  <c r="A85" i="50" s="1"/>
  <c r="A86" i="50" s="1"/>
  <c r="A87" i="50" s="1"/>
  <c r="A88" i="50" s="1"/>
  <c r="A89" i="50" s="1"/>
  <c r="A90" i="50" s="1"/>
  <c r="A91" i="50" s="1"/>
  <c r="A92" i="50" s="1"/>
  <c r="A93" i="50" s="1"/>
  <c r="A94" i="50" s="1"/>
  <c r="A95" i="50" s="1"/>
  <c r="A96" i="50" s="1"/>
  <c r="A97" i="50" s="1"/>
  <c r="A98" i="50" s="1"/>
  <c r="A99" i="50" s="1"/>
  <c r="A100" i="50" s="1"/>
  <c r="H50" i="50"/>
  <c r="B45" i="50"/>
  <c r="B44" i="50"/>
  <c r="B43" i="50"/>
  <c r="B42" i="50"/>
  <c r="B41" i="50"/>
  <c r="H12" i="50"/>
  <c r="H13" i="50" s="1"/>
  <c r="H14" i="50" s="1"/>
  <c r="H15" i="50" s="1"/>
  <c r="H16" i="50" s="1"/>
  <c r="H17" i="50" s="1"/>
  <c r="H18" i="50" s="1"/>
  <c r="H19" i="50" s="1"/>
  <c r="H20" i="50" s="1"/>
  <c r="H21" i="50" s="1"/>
  <c r="H22" i="50" s="1"/>
  <c r="H23" i="50" s="1"/>
  <c r="H24" i="50" s="1"/>
  <c r="H25" i="50" s="1"/>
  <c r="H26" i="50" s="1"/>
  <c r="H27" i="50" s="1"/>
  <c r="H28" i="50" s="1"/>
  <c r="H29" i="50" s="1"/>
  <c r="H30" i="50" s="1"/>
  <c r="H31" i="50" s="1"/>
  <c r="H32" i="50" s="1"/>
  <c r="H33" i="50" s="1"/>
  <c r="H34" i="50" s="1"/>
  <c r="H35" i="50" s="1"/>
  <c r="A12" i="50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H11" i="50"/>
  <c r="G137" i="52" l="1"/>
  <c r="G146" i="52" s="1"/>
  <c r="G143" i="52"/>
  <c r="C50" i="52"/>
  <c r="D48" i="52" s="1"/>
  <c r="G48" i="52" s="1"/>
  <c r="D47" i="52"/>
  <c r="G63" i="52"/>
  <c r="G154" i="52" s="1"/>
  <c r="D50" i="52" l="1"/>
  <c r="G47" i="52"/>
  <c r="G149" i="52"/>
  <c r="G152" i="52" s="1"/>
  <c r="G156" i="52" s="1"/>
  <c r="D49" i="52"/>
  <c r="G49" i="52" s="1"/>
  <c r="G52" i="52" s="1"/>
  <c r="G85" i="52" s="1"/>
  <c r="G50" i="52" l="1"/>
  <c r="G108" i="52" s="1"/>
  <c r="G97" i="52"/>
  <c r="B52" i="15" l="1"/>
  <c r="C46" i="15"/>
  <c r="B46" i="15"/>
  <c r="C44" i="15"/>
  <c r="B44" i="15"/>
  <c r="B42" i="15"/>
  <c r="B38" i="15"/>
  <c r="B36" i="15"/>
  <c r="C34" i="15"/>
  <c r="B34" i="15"/>
  <c r="E32" i="15"/>
  <c r="C32" i="15"/>
  <c r="A13" i="15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12" i="15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C51" i="16" l="1"/>
  <c r="C47" i="16"/>
  <c r="C45" i="16"/>
  <c r="C35" i="16"/>
  <c r="C26" i="16"/>
  <c r="C22" i="16"/>
  <c r="C12" i="16"/>
  <c r="G148" i="11"/>
  <c r="B148" i="11"/>
  <c r="B147" i="11"/>
  <c r="G146" i="11"/>
  <c r="G145" i="11"/>
  <c r="B145" i="11"/>
  <c r="B144" i="11"/>
  <c r="G136" i="11"/>
  <c r="B136" i="11"/>
  <c r="B133" i="11"/>
  <c r="B132" i="11"/>
  <c r="J128" i="1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J157" i="11" s="1"/>
  <c r="A128" i="1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B121" i="11"/>
  <c r="G99" i="11"/>
  <c r="J82" i="1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J111" i="11" s="1"/>
  <c r="A82" i="1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B75" i="11"/>
  <c r="D64" i="11"/>
  <c r="C64" i="11"/>
  <c r="G63" i="11"/>
  <c r="G62" i="11"/>
  <c r="G66" i="11" s="1"/>
  <c r="G132" i="11" s="1"/>
  <c r="G61" i="11"/>
  <c r="G64" i="11" s="1"/>
  <c r="G155" i="11" s="1"/>
  <c r="E50" i="11"/>
  <c r="C50" i="11"/>
  <c r="C49" i="11"/>
  <c r="G40" i="11"/>
  <c r="G33" i="11"/>
  <c r="E49" i="11" s="1"/>
  <c r="G26" i="11"/>
  <c r="G18" i="11"/>
  <c r="C48" i="11" s="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J12" i="1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C51" i="11" l="1"/>
  <c r="D50" i="11" s="1"/>
  <c r="G50" i="11" s="1"/>
  <c r="G28" i="11"/>
  <c r="E48" i="11" s="1"/>
  <c r="D49" i="11"/>
  <c r="G49" i="11" s="1"/>
  <c r="G144" i="11"/>
  <c r="G138" i="11"/>
  <c r="G147" i="11" s="1"/>
  <c r="G53" i="11" l="1"/>
  <c r="G86" i="11" s="1"/>
  <c r="D48" i="11"/>
  <c r="G48" i="11" s="1"/>
  <c r="G51" i="11" s="1"/>
  <c r="G109" i="11" s="1"/>
  <c r="D51" i="11"/>
  <c r="G150" i="11"/>
  <c r="G153" i="11" s="1"/>
  <c r="G157" i="11" s="1"/>
  <c r="G98" i="11"/>
  <c r="E60" i="50" l="1"/>
  <c r="E14" i="50" s="1"/>
  <c r="G100" i="11"/>
  <c r="G91" i="52" l="1"/>
  <c r="G100" i="52" s="1"/>
  <c r="E77" i="50"/>
  <c r="G92" i="11"/>
  <c r="G101" i="11" s="1"/>
  <c r="G99" i="52" l="1"/>
  <c r="G103" i="52" s="1"/>
  <c r="G106" i="52" s="1"/>
  <c r="G110" i="52" s="1"/>
  <c r="G104" i="11"/>
  <c r="G107" i="11" s="1"/>
  <c r="G111" i="11" s="1"/>
  <c r="E79" i="50" l="1"/>
  <c r="E92" i="50" s="1"/>
  <c r="E94" i="50" s="1"/>
  <c r="E98" i="50" s="1"/>
  <c r="E100" i="50" s="1"/>
  <c r="E22" i="50" s="1"/>
  <c r="G16" i="56"/>
  <c r="G18" i="56" s="1"/>
  <c r="G42" i="56" s="1"/>
  <c r="C15" i="15" s="1"/>
  <c r="C38" i="15" l="1"/>
  <c r="C39" i="16" s="1"/>
  <c r="C16" i="16"/>
  <c r="E81" i="50"/>
  <c r="E83" i="50" s="1"/>
  <c r="E20" i="50" s="1"/>
  <c r="E24" i="50"/>
  <c r="E26" i="50" s="1"/>
  <c r="E28" i="50" s="1"/>
  <c r="E33" i="50" s="1"/>
  <c r="E35" i="50" s="1"/>
  <c r="C13" i="15" s="1"/>
  <c r="C17" i="15" s="1"/>
  <c r="C18" i="16" s="1"/>
  <c r="C36" i="15" l="1"/>
  <c r="C40" i="15" s="1"/>
  <c r="C41" i="16" s="1"/>
  <c r="C14" i="16"/>
  <c r="G14" i="16" s="1"/>
  <c r="C37" i="16" l="1"/>
  <c r="C32" i="16" l="1"/>
  <c r="G51" i="16" l="1"/>
  <c r="G33" i="16"/>
  <c r="G32" i="16"/>
  <c r="E33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G47" i="16" l="1"/>
  <c r="G45" i="16"/>
  <c r="G39" i="16"/>
  <c r="G12" i="16"/>
  <c r="G22" i="16"/>
  <c r="A15" i="16"/>
  <c r="A16" i="16" s="1"/>
  <c r="G37" i="16" l="1"/>
  <c r="G35" i="16"/>
  <c r="A17" i="16"/>
  <c r="A18" i="16" s="1"/>
  <c r="H18" i="16"/>
  <c r="G41" i="16" l="1"/>
  <c r="A19" i="16"/>
  <c r="A20" i="16" s="1"/>
  <c r="A21" i="16" l="1"/>
  <c r="A22" i="16" s="1"/>
  <c r="H24" i="16" s="1"/>
  <c r="A23" i="16" l="1"/>
  <c r="A24" i="16" s="1"/>
  <c r="A25" i="16" l="1"/>
  <c r="A26" i="16" s="1"/>
  <c r="A27" i="16" l="1"/>
  <c r="A28" i="16" s="1"/>
  <c r="A29" i="16" s="1"/>
  <c r="A34" i="16" s="1"/>
  <c r="A35" i="16" s="1"/>
  <c r="H28" i="16"/>
  <c r="A36" i="16" l="1"/>
  <c r="A37" i="16" s="1"/>
  <c r="A38" i="16" s="1"/>
  <c r="A39" i="16" s="1"/>
  <c r="A40" i="16" s="1"/>
  <c r="A41" i="16" s="1"/>
  <c r="A42" i="16" l="1"/>
  <c r="A43" i="16" s="1"/>
  <c r="A44" i="16" s="1"/>
  <c r="A45" i="16" s="1"/>
  <c r="A46" i="16" s="1"/>
  <c r="A47" i="16" s="1"/>
  <c r="A48" i="16" s="1"/>
  <c r="A49" i="16" s="1"/>
  <c r="H41" i="16"/>
  <c r="A50" i="16" l="1"/>
  <c r="A51" i="16" s="1"/>
  <c r="A52" i="16" s="1"/>
  <c r="A53" i="16" s="1"/>
  <c r="A54" i="16" s="1"/>
  <c r="H49" i="16"/>
  <c r="C23" i="15" l="1"/>
  <c r="C42" i="15"/>
  <c r="C43" i="16" s="1"/>
  <c r="G43" i="16" s="1"/>
  <c r="C20" i="16"/>
  <c r="C27" i="15" l="1"/>
  <c r="C24" i="16"/>
  <c r="G20" i="16"/>
  <c r="C48" i="15" l="1"/>
  <c r="C28" i="16"/>
  <c r="D13" i="1" s="1"/>
  <c r="C52" i="15" l="1"/>
  <c r="C53" i="16" s="1"/>
  <c r="C49" i="16"/>
  <c r="G49" i="16" s="1"/>
  <c r="D17" i="1" l="1"/>
  <c r="D21" i="1" s="1"/>
</calcChain>
</file>

<file path=xl/sharedStrings.xml><?xml version="1.0" encoding="utf-8"?>
<sst xmlns="http://schemas.openxmlformats.org/spreadsheetml/2006/main" count="1028" uniqueCount="374">
  <si>
    <t>San Diego Gas &amp; Electric Company</t>
  </si>
  <si>
    <t>($1,000)</t>
  </si>
  <si>
    <t>Line</t>
  </si>
  <si>
    <t>No.</t>
  </si>
  <si>
    <t>Description</t>
  </si>
  <si>
    <t>Amounts</t>
  </si>
  <si>
    <t>Reference</t>
  </si>
  <si>
    <t>Page 2; Line 17; Col. C</t>
  </si>
  <si>
    <t>Interest Expense</t>
  </si>
  <si>
    <t xml:space="preserve">Total Annual Costs Adjustment </t>
  </si>
  <si>
    <t>Sum Lines 3 and 5</t>
  </si>
  <si>
    <t>Number of Months in Base Period</t>
  </si>
  <si>
    <t xml:space="preserve">Total Monthly Costs Adjustment </t>
  </si>
  <si>
    <t>Line 7 / Line 9</t>
  </si>
  <si>
    <t>SAN DIEGO GAS &amp; ELECTRIC COMPANY</t>
  </si>
  <si>
    <t>A</t>
  </si>
  <si>
    <t>B</t>
  </si>
  <si>
    <t>C = A - B</t>
  </si>
  <si>
    <t>Difference</t>
  </si>
  <si>
    <t>Description of Annual Costs</t>
  </si>
  <si>
    <t>Incr (Decr)</t>
  </si>
  <si>
    <t>Section 1 - Direct Maintenance Expense Cost Component</t>
  </si>
  <si>
    <t>Page 3 and Page 4, Line 1</t>
  </si>
  <si>
    <t>Section 2 - Non-Direct Expense Cost Component</t>
  </si>
  <si>
    <t>√</t>
  </si>
  <si>
    <t>Page 3 and Page 4, Line 3</t>
  </si>
  <si>
    <t>Section 3 - Cost Component Containing Other Specific Expenses</t>
  </si>
  <si>
    <t>Page 3 and Page 4, Line 5</t>
  </si>
  <si>
    <t>Total Citizens' Annual Prior Year Cost of Service</t>
  </si>
  <si>
    <t>Section 4 - True-Up Adjustment Cost Component (Over)/Undercollection</t>
  </si>
  <si>
    <t>Page 3 and Page 4, Line 9</t>
  </si>
  <si>
    <t>Section 5 - Interest True-Up Adjustment Cost Component</t>
  </si>
  <si>
    <t>Page 3 and Page 4, Line 11</t>
  </si>
  <si>
    <t>Subtotal Annual Costs</t>
  </si>
  <si>
    <t>Other Adjustments</t>
  </si>
  <si>
    <t>Page 3 and Page 4, Line 15</t>
  </si>
  <si>
    <t>Total Annual Costs</t>
  </si>
  <si>
    <t>Description of Monthly Costs</t>
  </si>
  <si>
    <t>Page 3 and Page 4, Line 20</t>
  </si>
  <si>
    <t>Page 3 and Page 4, Line 22</t>
  </si>
  <si>
    <t>Page 3 and Page 4, Line 24</t>
  </si>
  <si>
    <t>Total Citizens' Monthly Prior Year Cost of Service</t>
  </si>
  <si>
    <t>Page 3 and Page 4, Line 28</t>
  </si>
  <si>
    <t>Page 3 and Page 4, Line 30</t>
  </si>
  <si>
    <t>Page 3 and Page 4, Line 32</t>
  </si>
  <si>
    <t>Total Monthly Costs</t>
  </si>
  <si>
    <t>Page 3 and Page 4, Line 36</t>
  </si>
  <si>
    <t>Page 3 and Page 4, Line 38</t>
  </si>
  <si>
    <t>Summary of Cost Components</t>
  </si>
  <si>
    <t>Section 1; Page 1; Line 17</t>
  </si>
  <si>
    <t>Section 3; Page 1; Line 31</t>
  </si>
  <si>
    <t>Total Citizens Annual Prior Year Cost of Service</t>
  </si>
  <si>
    <t>Sum Lines 1, 3, 5</t>
  </si>
  <si>
    <t>Section 5; Page Interest TU (CY); Col. 6; Line 20</t>
  </si>
  <si>
    <t>Sum Lines 7, 9, 11</t>
  </si>
  <si>
    <t>Cost Adjustment Workpapers</t>
  </si>
  <si>
    <t>Line 13 + Line 15</t>
  </si>
  <si>
    <t>Total Citizens Monthly Prior Year Cost of Service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</si>
  <si>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</si>
  <si>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</si>
  <si>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</si>
  <si>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A&amp;G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</si>
  <si>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</si>
  <si>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</si>
  <si>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</si>
  <si>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</si>
  <si>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</si>
  <si>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</si>
  <si>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</si>
  <si>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</si>
  <si>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Citizens Lease Payment</t>
  </si>
  <si>
    <t>Lease Agreement</t>
  </si>
  <si>
    <t>Total Annual Carrying Charge Rate</t>
  </si>
  <si>
    <t xml:space="preserve">     Total Non-Direct Expense</t>
  </si>
  <si>
    <t>Net Transmission Plant</t>
  </si>
  <si>
    <t>A. Transmission Related O&amp;M Expense</t>
  </si>
  <si>
    <t>Transmission O&amp;M Expense</t>
  </si>
  <si>
    <t xml:space="preserve">     Transmission O&amp;M Expense Carrying Charge Percentage</t>
  </si>
  <si>
    <t>Line 4 / Line 1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</si>
  <si>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</si>
  <si>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</si>
  <si>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</si>
  <si>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Line 9 / Line 1</t>
  </si>
  <si>
    <t>C. Transmission Related Property Tax Expense</t>
  </si>
  <si>
    <t xml:space="preserve">     Transmission Related Property Tax Carrying Charge Percentage</t>
  </si>
  <si>
    <t>Line 14 / Line 1</t>
  </si>
  <si>
    <t>D. Transmission Related Payroll Tax Expense</t>
  </si>
  <si>
    <t>Statement AK; Line 28</t>
  </si>
  <si>
    <t xml:space="preserve">     Transmission Related Payroll Tax Carrying Charge Percentage</t>
  </si>
  <si>
    <t>Line 19 / Line 1</t>
  </si>
  <si>
    <t>E. Transmission Related Working Capital Revenue</t>
  </si>
  <si>
    <t>Citizens Financed Transmission Projects:</t>
  </si>
  <si>
    <t>Transmission Related M&amp;S Allocated to Transmission</t>
  </si>
  <si>
    <t>Statement AL; Line 5</t>
  </si>
  <si>
    <t>Transmission Related Prepayments Allocated to Transmission</t>
  </si>
  <si>
    <t>Statement AL; Line 9</t>
  </si>
  <si>
    <t>Transmission Related Working Cash</t>
  </si>
  <si>
    <t xml:space="preserve">     Total Transmission Related Working Capital</t>
  </si>
  <si>
    <t>Sum Lines 25 thru 27</t>
  </si>
  <si>
    <t>Cost of Capital Rate</t>
  </si>
  <si>
    <t>Transmission Working Capital Revenue</t>
  </si>
  <si>
    <t>Line 28 x Line 30</t>
  </si>
  <si>
    <t xml:space="preserve">     Transmission Related Working Capital Revenue Carrying Charge Percentage</t>
  </si>
  <si>
    <t>Line 32 / Line 1</t>
  </si>
  <si>
    <t>F. Transmission Related General &amp; Common Plant Revenue</t>
  </si>
  <si>
    <t>Net Transmission Related General Plant</t>
  </si>
  <si>
    <t>Net Transmission Related Common Plant</t>
  </si>
  <si>
    <t>Total Net Transmission Related General and Common Plant</t>
  </si>
  <si>
    <t>Line 37 + Line 39</t>
  </si>
  <si>
    <t>Line 30</t>
  </si>
  <si>
    <t>Transmission Related General and Common Return and Associated Income Taxes</t>
  </si>
  <si>
    <t>Line 41 * Line 43</t>
  </si>
  <si>
    <t>Transmission Related General and Common Depreciation Expense</t>
  </si>
  <si>
    <t>Statement AJ; Line 17</t>
  </si>
  <si>
    <t>Total Transmission Related General and Common Plant Revenues</t>
  </si>
  <si>
    <t>Line 45 + Line 47</t>
  </si>
  <si>
    <t xml:space="preserve">     Total Transmission Related General and Common Plant Carrying Charge Percentage</t>
  </si>
  <si>
    <t>Line 49 / Line 1</t>
  </si>
  <si>
    <t>Col. 1</t>
  </si>
  <si>
    <t>Col. 2</t>
  </si>
  <si>
    <t>Col. 3</t>
  </si>
  <si>
    <t>Col. 4</t>
  </si>
  <si>
    <t>Col. 5</t>
  </si>
  <si>
    <t>Col. 6</t>
  </si>
  <si>
    <t>Calculations: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</si>
  <si>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</si>
  <si>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</si>
  <si>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</si>
  <si>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</si>
  <si>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</si>
  <si>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</si>
  <si>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</si>
  <si>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</si>
  <si>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</si>
  <si>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</si>
  <si>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</si>
  <si>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</si>
  <si>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</si>
  <si>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</si>
  <si>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</si>
  <si>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</si>
  <si>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</si>
  <si>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</si>
  <si>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</si>
  <si>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</si>
  <si>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</si>
  <si>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</si>
  <si>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</si>
  <si>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FERC Form 1</t>
  </si>
  <si>
    <t>Page; Line; Col.</t>
  </si>
  <si>
    <t xml:space="preserve"> </t>
  </si>
  <si>
    <t>Shall be Zero</t>
  </si>
  <si>
    <t>(a)</t>
  </si>
  <si>
    <t>(b)</t>
  </si>
  <si>
    <t>Total</t>
  </si>
  <si>
    <t>SAN DIEGO GAS AND ELECTRIC COMPANY</t>
  </si>
  <si>
    <t>Statement AV</t>
  </si>
  <si>
    <t>Cost of Capital and Fair Rate of Return</t>
  </si>
  <si>
    <t>Long-Term Debt Component - Denominator:</t>
  </si>
  <si>
    <t>Bonds (Acct 221)</t>
  </si>
  <si>
    <t>Less: Reacquired Bonds (Acct 222)</t>
  </si>
  <si>
    <t>Other Long-Term Debt (Acct 224)</t>
  </si>
  <si>
    <t>Unamortized Premium on Long-Term Debt (Acct 225)</t>
  </si>
  <si>
    <t>Less: Unamortized Discount on Long-Term Debt-Debit (Acct 226)</t>
  </si>
  <si>
    <t xml:space="preserve">     LTD = Long Term Debt</t>
  </si>
  <si>
    <t>Long-Term Debt Component - Numerator:</t>
  </si>
  <si>
    <t>Interest on Long-Term Debt (Acct 427)</t>
  </si>
  <si>
    <t>Amort. of Debt Disc. and Expense (Acct 428)</t>
  </si>
  <si>
    <t>Amortization of Loss on Reacquired Debt (Acct 428.1)</t>
  </si>
  <si>
    <t>Less: Amort. of Premium on Debt-Credit (Acct 429)</t>
  </si>
  <si>
    <t>Less: Amortization of Gain on Reacquired Debt-Credit (Acct 429.1)</t>
  </si>
  <si>
    <t xml:space="preserve">     i = LTD interest</t>
  </si>
  <si>
    <t>Cost of Long-Term Debt:</t>
  </si>
  <si>
    <t>Preferred Equity Component:</t>
  </si>
  <si>
    <t>PF = Preferred Stock (Acct 204)</t>
  </si>
  <si>
    <t>d(pf) = Total Dividends Declared-Preferred Stocks (Acct 437)</t>
  </si>
  <si>
    <t xml:space="preserve">     Cost of Preferred Equity</t>
  </si>
  <si>
    <t>Common Equity Component:</t>
  </si>
  <si>
    <t>Proprietary Capital</t>
  </si>
  <si>
    <t>Less: Preferred Stock (Acct 204)</t>
  </si>
  <si>
    <t>Less: Unappropriated Undistributed Subsidiary Earnings (Acct 216.1)</t>
  </si>
  <si>
    <t>Accumulated Other Comprehensive Income (Acct 219)</t>
  </si>
  <si>
    <t xml:space="preserve">     CS = Common Stock</t>
  </si>
  <si>
    <t>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</si>
  <si>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</si>
  <si>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</si>
  <si>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</si>
  <si>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</si>
  <si>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</si>
  <si>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</si>
  <si>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</si>
  <si>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</si>
  <si>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</si>
  <si>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</si>
  <si>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</si>
  <si>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</si>
  <si>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</si>
  <si>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</si>
  <si>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</si>
  <si>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</si>
  <si>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Incentive Return on Common Equity:</t>
  </si>
  <si>
    <t>Incentive Weighted Cost of Capital:</t>
  </si>
  <si>
    <t>Incentive Cost of Equity Component (Preferred &amp; Common):</t>
  </si>
  <si>
    <t>Amount is based upon December 31 balances.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</si>
  <si>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</si>
  <si>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</si>
  <si>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t>Where:</t>
  </si>
  <si>
    <t xml:space="preserve">     A = Sum of Preferred Stock and Return on Equity Component</t>
  </si>
  <si>
    <t>AV1; Line 42</t>
  </si>
  <si>
    <t xml:space="preserve">     B = Transmission Total Federal Tax Adjustments</t>
  </si>
  <si>
    <t>Negative of Statement AR; Line 11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</si>
  <si>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</si>
  <si>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t xml:space="preserve">     D = Transmission Rate Base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</si>
  <si>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</si>
  <si>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</si>
  <si>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</si>
  <si>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</si>
  <si>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</si>
  <si>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</si>
  <si>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</si>
  <si>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</si>
  <si>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</si>
  <si>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</si>
  <si>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</si>
  <si>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</si>
  <si>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</si>
  <si>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</si>
  <si>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</si>
  <si>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</si>
  <si>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</si>
  <si>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$197K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</si>
  <si>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</si>
  <si>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t xml:space="preserve">     C = Equity AFUDC Component of Transmission Depreciation Expense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</si>
  <si>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</si>
  <si>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</si>
  <si>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</si>
  <si>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</si>
  <si>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</si>
  <si>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</si>
  <si>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Page 2; Line 16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</si>
  <si>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</si>
  <si>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</si>
  <si>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</si>
  <si>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</si>
  <si>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</si>
  <si>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</si>
  <si>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</si>
  <si>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</si>
  <si>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Posted FERC Interest rates</t>
  </si>
  <si>
    <t>Pg5 Rev Section 2; Page 1; Line 25</t>
  </si>
  <si>
    <t>Pg7 Rev Section 4; Page TU; Col. 11; Line 21</t>
  </si>
  <si>
    <t>Sum Lines 20, 22, 24</t>
  </si>
  <si>
    <t>Base Period &amp; True-Up Period 12 - Months Ending December 31, 2021</t>
  </si>
  <si>
    <t>Statement AH; Line 17</t>
  </si>
  <si>
    <t>112-113; 18; c</t>
  </si>
  <si>
    <t>112-113; 19; c</t>
  </si>
  <si>
    <t>112-113; 21; c</t>
  </si>
  <si>
    <t>112-113; 22; c</t>
  </si>
  <si>
    <t>112-113; 23; c</t>
  </si>
  <si>
    <t>114-117; 62; c</t>
  </si>
  <si>
    <t>114-117; 63; c</t>
  </si>
  <si>
    <t>114-117; 64; c</t>
  </si>
  <si>
    <t>114-117; 65; c</t>
  </si>
  <si>
    <t>114-117; 66; c</t>
  </si>
  <si>
    <t>112-113; 3; c</t>
  </si>
  <si>
    <t>118-119; 29; c</t>
  </si>
  <si>
    <t>112-113; 16; c</t>
  </si>
  <si>
    <t>112-113; 12; c</t>
  </si>
  <si>
    <t>112-113; 15; c</t>
  </si>
  <si>
    <t>Sum Lines 2 thru 6</t>
  </si>
  <si>
    <t>Sum Lines 10 thru 14</t>
  </si>
  <si>
    <t>Line 15 / Line 7</t>
  </si>
  <si>
    <t>Line 21 / Line 20</t>
  </si>
  <si>
    <t>Negative of Line 20 Above</t>
  </si>
  <si>
    <t>Sum Lines 25 thru 28</t>
  </si>
  <si>
    <t>Col. c = Line 17 Above</t>
  </si>
  <si>
    <t>Col. c = Line 22 Above</t>
  </si>
  <si>
    <t>Col. c = Line 32 Above</t>
  </si>
  <si>
    <t>Sum Lines 37 thru 39</t>
  </si>
  <si>
    <t>Line 38 + Line 39; Col. d</t>
  </si>
  <si>
    <t>Sum Lines 50 thru 52</t>
  </si>
  <si>
    <t>Line 51 + Line 52; Col. d</t>
  </si>
  <si>
    <t>AV-2A; Line 44</t>
  </si>
  <si>
    <t>Line 6 Above</t>
  </si>
  <si>
    <t>Line 8 Above</t>
  </si>
  <si>
    <t>Line 9 Above</t>
  </si>
  <si>
    <t>Line 12 Above</t>
  </si>
  <si>
    <t>Line 12 + Line 24</t>
  </si>
  <si>
    <t>AV1; Line 40</t>
  </si>
  <si>
    <t>Line 27 + Line 29</t>
  </si>
  <si>
    <t>AV1; Line 55</t>
  </si>
  <si>
    <t>AV2; Line 10</t>
  </si>
  <si>
    <t>AV2; Line 22</t>
  </si>
  <si>
    <t>AV1; Line 53</t>
  </si>
  <si>
    <t>Line 1 / 12 Months</t>
  </si>
  <si>
    <t>Line 3 / 12 Months</t>
  </si>
  <si>
    <t>Line 5 / 12 Months</t>
  </si>
  <si>
    <t>Line 9 / 12 Months</t>
  </si>
  <si>
    <t>Line 11 / 12 Months</t>
  </si>
  <si>
    <t>Line 15 / 12 Months</t>
  </si>
  <si>
    <t>Sum Lines 26, 28, 30, 32</t>
  </si>
  <si>
    <t>Line 34 x Line 36</t>
  </si>
  <si>
    <t>Page 2; Line 6</t>
  </si>
  <si>
    <t>Page 2; Line 11</t>
  </si>
  <si>
    <t>Page 2; Line 21</t>
  </si>
  <si>
    <t>Page 2; Line 34</t>
  </si>
  <si>
    <t>Page 2; Line 51</t>
  </si>
  <si>
    <t>Sum Lines 2 thru 12</t>
  </si>
  <si>
    <t>Line 14 x Franchise Fee Rate</t>
  </si>
  <si>
    <t>Line 14 + Line 16</t>
  </si>
  <si>
    <t>Line 18 Above</t>
  </si>
  <si>
    <t>Line 21 x Line 23</t>
  </si>
  <si>
    <t>Rate Effective Period January 1, 2023 to December 31, 2023</t>
  </si>
  <si>
    <t xml:space="preserve">Citizens' Share of the SX-PQ Underground Line Segment  </t>
  </si>
  <si>
    <t>Total Annual Costs Citizens' Share of the SX-PQ Underground Line Segment - Before Interest</t>
  </si>
  <si>
    <t>Derivation of Other Adjustments Applicable to Appendix XII Cycle 5</t>
  </si>
  <si>
    <t>Other Cost Adjustments due to Appendix XII Cycle 5 Cost Adjustments Calculation:</t>
  </si>
  <si>
    <t>Revised - Appendix XII Cycle 5</t>
  </si>
  <si>
    <t>CITIZENS' SHARE OF THE SX-PQ UNDERGROUND LINE SEGMENT</t>
  </si>
  <si>
    <t>Derivation of Interest Expense on Other Adjustments Applicable to Appendix XII Cycle 5</t>
  </si>
  <si>
    <t>Pg9 Rev Statement AL; Line 19</t>
  </si>
  <si>
    <t>Pg12 Rev AV-4; Page 1; Line 26</t>
  </si>
  <si>
    <t>Pg8 Rev Statement AH; Line 42</t>
  </si>
  <si>
    <t>Pg14 Rev Statement AL; Line 5</t>
  </si>
  <si>
    <t>Pg14 Rev Statement AL; Line 9</t>
  </si>
  <si>
    <t>Pg14 Rev Statement AL; Line 19</t>
  </si>
  <si>
    <t>Pg18 Rev AV-4; Line 6</t>
  </si>
  <si>
    <t>Rev Statement AK; Line 17</t>
  </si>
  <si>
    <t>Pg18 Rev AV-4; Line 4</t>
  </si>
  <si>
    <t>Pg18 Rev AV-4; Line 5</t>
  </si>
  <si>
    <t>Pg11 Rev Statement AV2; Line 31</t>
  </si>
  <si>
    <t>Items in BOLD have changed to correct the over-allocation of "Duplicate Charges (Company Energy Use)" Credit in FERC Account no. 929.</t>
  </si>
  <si>
    <t>(c) = (a) x (b)</t>
  </si>
  <si>
    <t>Removal</t>
  </si>
  <si>
    <t>Costs</t>
  </si>
  <si>
    <t>Rate</t>
  </si>
  <si>
    <t>A. Direct Assignment of Accumulated Deferred Income Taxes (ADIT) to Citizens:</t>
  </si>
  <si>
    <t>Average ADIT Difference With and Without Bonus</t>
  </si>
  <si>
    <t>AF-3; Line 5; Col. Average</t>
  </si>
  <si>
    <r>
      <t xml:space="preserve"> </t>
    </r>
    <r>
      <rPr>
        <b/>
        <sz val="12"/>
        <rFont val="Times New Roman"/>
        <family val="1"/>
      </rPr>
      <t xml:space="preserve">    Total ADIT Revenue Credit</t>
    </r>
  </si>
  <si>
    <t>B. Equity AFUDC Component of Transmission Depreciation Expense</t>
  </si>
  <si>
    <t xml:space="preserve">Annual Equity AFUDC Allocated to Citizens   </t>
  </si>
  <si>
    <t>C. Derivation of Citizens SX-PQ Underground Line Segment Cost of Removal</t>
  </si>
  <si>
    <t>FERC Account</t>
  </si>
  <si>
    <t xml:space="preserve">   357 - Underground Conduit</t>
  </si>
  <si>
    <t>TO5 Transmission Plant Deprec. Rates WP</t>
  </si>
  <si>
    <t xml:space="preserve">   358 - Underground Conductors &amp; Devices</t>
  </si>
  <si>
    <t xml:space="preserve">   359 - Roads &amp; Trails</t>
  </si>
  <si>
    <t xml:space="preserve">   350.1 - Land</t>
  </si>
  <si>
    <t xml:space="preserve">   350.2 - Land Rights</t>
  </si>
  <si>
    <t xml:space="preserve">     Subtotal Annual Cost of Removal</t>
  </si>
  <si>
    <t xml:space="preserve">     Total Annual Cost of Removal</t>
  </si>
  <si>
    <t xml:space="preserve">     Total Other Specific Expenses</t>
  </si>
  <si>
    <t>Source: https://www.ferc.gov/interest-calculation-rates-and-methodology</t>
  </si>
  <si>
    <t>Estimated FERC Interest rates</t>
  </si>
  <si>
    <t>Source: As Filed Appendix XII Cycle 5; Stmt AV; ER25-114</t>
  </si>
  <si>
    <t>189 FERC ¶ 61,248 at Page 17</t>
  </si>
  <si>
    <t>Items in BOLD have changed due to removing 50 basis points in CAISO ROE Adder disallowed by FERC.</t>
  </si>
  <si>
    <t>Statement AV2; Line 31</t>
  </si>
  <si>
    <t>AV-2B; Line 17</t>
  </si>
  <si>
    <t>Pg9 Rev Statement AV2; Line 31</t>
  </si>
  <si>
    <t>Source: As Filed Appendix XII Cycle 5; Sec 2-Non-Dir Exp; ER25-114</t>
  </si>
  <si>
    <t>Source: As Filed Appendix XII Cycle 5; Rev Summary of Cost Components; ER25-114</t>
  </si>
  <si>
    <t>Pg7 Rev Section 3; Page 1; Line 31</t>
  </si>
  <si>
    <t xml:space="preserve">Appendix XII Cycle 8 Annual Informational Filing </t>
  </si>
  <si>
    <t>Amounts for Appendix XII Cycle 5 are as filed in the following dockets: ER23-110, ER24-175, and ER25-114.</t>
  </si>
  <si>
    <r>
      <t xml:space="preserve">As Filed - Appendix XII Cycle 5 </t>
    </r>
    <r>
      <rPr>
        <b/>
        <vertAlign val="superscript"/>
        <sz val="12"/>
        <rFont val="Times New Roman"/>
        <family val="1"/>
      </rPr>
      <t>1</t>
    </r>
  </si>
  <si>
    <r>
      <t xml:space="preserve">Appendix XII Cycle 8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</si>
  <si>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 xml:space="preserve">Section C.6a of the Protocols provides a mechanism for SDG&amp;E to correct errors that affected the Appendix X costs in a previous Informational Filing. In this </t>
  </si>
  <si>
    <t>Adder of 50 basis points.</t>
  </si>
  <si>
    <t xml:space="preserve">Appendix XII Cycle 8 Informational Filing, SDG&amp;E is adjusting Appendix XII Cycle 5 by approximately $5K in response to FERC disallowing the CAISO ROE </t>
  </si>
  <si>
    <t>Page 11; Line 68; Col. 5</t>
  </si>
  <si>
    <t>Section 4; Page TU; Col. 11; Line 21</t>
  </si>
  <si>
    <t>Source: Appendix XII Cycle 5; Sec.3 Other Costs; ER23-110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</si>
</sst>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_(&quot;$&quot;* #,##0,_);_(&quot;$&quot;* \(#,##0,\);_(&quot;$&quot;* &quot;-&quot;??_);_(@_)"/>
    <numFmt numFmtId="173" formatCode="&quot;$&quot;#,##0,_);[Red]\(&quot;$&quot;#,##0,\)"/>
    <numFmt numFmtId="174" formatCode="00000"/>
    <numFmt numFmtId="175" formatCode="0.000"/>
    <numFmt numFmtId="176" formatCode="0_);\(0\)"/>
    <numFmt numFmtId="177" formatCode="_(&quot;$&quot;* #,##0.0_);_(&quot;$&quot;* \(#,##0.0\);_(&quot;$&quot;* &quot;-&quot;??_);_(@_)"/>
    <numFmt numFmtId="178" formatCode="_(* #,##0.000000000000000_);_(* \(#,##0.000000000000000\);_(* &quot;-&quot;??_);_(@_)"/>
    <numFmt numFmtId="179" formatCode="_(* #,##0.0000_);_(* \(#,##0.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sz val="8"/>
      <name val="Arial"/>
      <family val="2"/>
    </font>
    <font>
      <b/>
      <strike/>
      <vertAlign val="superscript"/>
      <sz val="12"/>
      <color rgb="FFFF0000"/>
      <name val="Times New Roman"/>
      <family val="1"/>
    </font>
    <font>
      <strike/>
      <sz val="12"/>
      <color rgb="FFFF0000"/>
      <name val="Times New Roman"/>
      <family val="1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2" fillId="0" borderId="0"/>
    <xf numFmtId="0" fontId="13" fillId="0" borderId="0"/>
    <xf numFmtId="44" fontId="1" fillId="0" borderId="0" applyFont="0" applyFill="0" applyBorder="0" applyAlignment="0" applyProtection="0"/>
    <xf numFmtId="0" fontId="25" fillId="5" borderId="0"/>
    <xf numFmtId="0" fontId="1" fillId="0" borderId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79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17" fillId="0" borderId="0" xfId="0" applyFont="1" applyAlignment="1">
      <alignment horizontal="center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164" fontId="9" fillId="2" borderId="0" xfId="2" applyNumberFormat="1" applyFont="1" applyFill="1" applyAlignment="1">
      <alignment horizontal="right"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Fill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65" fontId="9" fillId="0" borderId="11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1" xfId="2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5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6" xfId="2" applyNumberFormat="1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164" fontId="9" fillId="0" borderId="15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1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4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0" fontId="9" fillId="3" borderId="1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4" xfId="0" applyNumberFormat="1" applyFont="1" applyBorder="1" applyAlignment="1">
      <alignment vertical="center"/>
    </xf>
    <xf numFmtId="10" fontId="9" fillId="0" borderId="1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1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2" xfId="11" applyFont="1" applyBorder="1"/>
    <xf numFmtId="0" fontId="9" fillId="0" borderId="9" xfId="11" applyFont="1" applyBorder="1" applyAlignment="1">
      <alignment horizontal="center" vertical="center"/>
    </xf>
    <xf numFmtId="0" fontId="5" fillId="0" borderId="17" xfId="11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9" fillId="0" borderId="8" xfId="11" applyFont="1" applyBorder="1" applyAlignment="1">
      <alignment horizontal="center" vertical="center"/>
    </xf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20" xfId="11" applyFont="1" applyBorder="1" applyAlignment="1">
      <alignment horizontal="left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20" xfId="11" applyFont="1" applyBorder="1"/>
    <xf numFmtId="164" fontId="9" fillId="0" borderId="0" xfId="11" applyNumberFormat="1" applyFont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20" xfId="11" applyFont="1" applyBorder="1" applyAlignment="1">
      <alignment horizontal="left" indent="2"/>
    </xf>
    <xf numFmtId="164" fontId="5" fillId="0" borderId="11" xfId="2" applyNumberFormat="1" applyFont="1" applyFill="1" applyBorder="1" applyAlignment="1">
      <alignment horizontal="right" vertical="center"/>
    </xf>
    <xf numFmtId="41" fontId="9" fillId="0" borderId="0" xfId="13" applyNumberFormat="1" applyFont="1" applyFill="1" applyBorder="1" applyAlignment="1">
      <alignment horizontal="center"/>
    </xf>
    <xf numFmtId="0" fontId="5" fillId="0" borderId="20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1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0" fontId="5" fillId="0" borderId="0" xfId="11" applyNumberFormat="1" applyFont="1" applyAlignment="1">
      <alignment vertical="center"/>
    </xf>
    <xf numFmtId="164" fontId="5" fillId="0" borderId="13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22" xfId="11" applyFont="1" applyBorder="1"/>
    <xf numFmtId="0" fontId="9" fillId="0" borderId="2" xfId="18" applyFont="1" applyBorder="1"/>
    <xf numFmtId="44" fontId="5" fillId="0" borderId="2" xfId="11" applyNumberFormat="1" applyFont="1" applyBorder="1"/>
    <xf numFmtId="0" fontId="5" fillId="0" borderId="20" xfId="11" applyFont="1" applyBorder="1" applyAlignment="1">
      <alignment horizontal="center"/>
    </xf>
    <xf numFmtId="0" fontId="5" fillId="0" borderId="20" xfId="11" applyFont="1" applyBorder="1"/>
    <xf numFmtId="170" fontId="9" fillId="0" borderId="0" xfId="20" applyNumberFormat="1" applyFont="1" applyFill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0" xfId="1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41" fontId="5" fillId="0" borderId="0" xfId="13" applyNumberFormat="1" applyFont="1" applyFill="1" applyBorder="1" applyAlignment="1">
      <alignment horizontal="center"/>
    </xf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5" fontId="5" fillId="0" borderId="2" xfId="14" applyNumberFormat="1" applyFont="1" applyFill="1" applyBorder="1"/>
    <xf numFmtId="0" fontId="5" fillId="0" borderId="2" xfId="11" applyFont="1" applyBorder="1" applyAlignment="1">
      <alignment horizontal="center"/>
    </xf>
    <xf numFmtId="0" fontId="5" fillId="0" borderId="18" xfId="11" applyFont="1" applyBorder="1" applyAlignment="1">
      <alignment horizontal="center"/>
    </xf>
    <xf numFmtId="10" fontId="5" fillId="0" borderId="20" xfId="19" applyNumberFormat="1" applyFont="1" applyBorder="1" applyAlignment="1">
      <alignment horizontal="center"/>
    </xf>
    <xf numFmtId="164" fontId="9" fillId="2" borderId="20" xfId="20" applyNumberFormat="1" applyFont="1" applyFill="1" applyBorder="1" applyAlignment="1">
      <alignment horizontal="right" vertical="center"/>
    </xf>
    <xf numFmtId="164" fontId="9" fillId="0" borderId="20" xfId="11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4" fontId="9" fillId="0" borderId="1" xfId="20" applyNumberFormat="1" applyFont="1" applyBorder="1" applyAlignment="1">
      <alignment horizontal="right" vertical="center"/>
    </xf>
    <xf numFmtId="0" fontId="0" fillId="0" borderId="2" xfId="0" applyBorder="1"/>
    <xf numFmtId="0" fontId="15" fillId="0" borderId="2" xfId="0" applyFont="1" applyBorder="1" applyAlignment="1">
      <alignment horizontal="center"/>
    </xf>
    <xf numFmtId="0" fontId="5" fillId="0" borderId="3" xfId="11" applyFont="1" applyBorder="1" applyAlignment="1">
      <alignment horizontal="center"/>
    </xf>
    <xf numFmtId="0" fontId="5" fillId="0" borderId="16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5" fillId="0" borderId="1" xfId="20" applyNumberFormat="1" applyFont="1" applyBorder="1" applyAlignment="1">
      <alignment horizontal="right" vertical="center"/>
    </xf>
    <xf numFmtId="0" fontId="5" fillId="0" borderId="23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2" xfId="14" applyNumberFormat="1" applyFont="1" applyBorder="1"/>
    <xf numFmtId="164" fontId="5" fillId="0" borderId="1" xfId="20" applyNumberFormat="1" applyFont="1" applyBorder="1" applyAlignment="1">
      <alignment horizontal="right"/>
    </xf>
    <xf numFmtId="164" fontId="9" fillId="3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Border="1" applyAlignment="1" applyProtection="1">
      <alignment vertical="center"/>
      <protection locked="0"/>
    </xf>
    <xf numFmtId="0" fontId="16" fillId="0" borderId="0" xfId="0" quotePrefix="1" applyFont="1" applyAlignment="1">
      <alignment horizontal="center" vertical="center"/>
    </xf>
    <xf numFmtId="165" fontId="9" fillId="0" borderId="24" xfId="1" applyNumberFormat="1" applyFont="1" applyFill="1" applyBorder="1" applyAlignment="1">
      <alignment horizontal="right" vertical="center"/>
    </xf>
    <xf numFmtId="173" fontId="9" fillId="0" borderId="0" xfId="0" applyNumberFormat="1" applyFont="1" applyAlignment="1">
      <alignment vertical="center"/>
    </xf>
    <xf numFmtId="0" fontId="14" fillId="0" borderId="0" xfId="24" quotePrefix="1" applyFont="1" applyAlignment="1">
      <alignment horizontal="center" vertical="center"/>
    </xf>
    <xf numFmtId="0" fontId="5" fillId="0" borderId="0" xfId="30" applyFont="1" applyAlignment="1">
      <alignment horizontal="left" vertical="center"/>
    </xf>
    <xf numFmtId="44" fontId="9" fillId="0" borderId="0" xfId="0" applyNumberFormat="1" applyFont="1" applyAlignment="1">
      <alignment vertical="center"/>
    </xf>
    <xf numFmtId="174" fontId="9" fillId="0" borderId="2" xfId="3" applyNumberFormat="1" applyFont="1" applyBorder="1" applyAlignment="1">
      <alignment horizontal="right" vertical="center"/>
    </xf>
    <xf numFmtId="10" fontId="9" fillId="4" borderId="1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0" xfId="0" applyNumberFormat="1" applyFont="1" applyFill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43" fontId="7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24" xfId="11" applyFont="1" applyBorder="1" applyAlignment="1">
      <alignment horizontal="center"/>
    </xf>
    <xf numFmtId="175" fontId="9" fillId="0" borderId="0" xfId="1" applyNumberFormat="1" applyFont="1" applyFill="1" applyBorder="1" applyAlignment="1">
      <alignment horizontal="right"/>
    </xf>
    <xf numFmtId="0" fontId="5" fillId="0" borderId="0" xfId="31" applyFont="1" applyAlignment="1">
      <alignment horizontal="center" vertical="center"/>
    </xf>
    <xf numFmtId="0" fontId="5" fillId="0" borderId="0" xfId="31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31" applyFont="1" applyAlignment="1">
      <alignment horizontal="center" vertical="center"/>
    </xf>
    <xf numFmtId="166" fontId="9" fillId="0" borderId="0" xfId="31" applyNumberFormat="1" applyFont="1" applyAlignment="1">
      <alignment horizontal="right"/>
    </xf>
    <xf numFmtId="0" fontId="16" fillId="0" borderId="0" xfId="31" applyFont="1"/>
    <xf numFmtId="0" fontId="9" fillId="0" borderId="0" xfId="31" applyFont="1"/>
    <xf numFmtId="0" fontId="9" fillId="0" borderId="0" xfId="31" applyFont="1" applyAlignment="1">
      <alignment vertical="center"/>
    </xf>
    <xf numFmtId="0" fontId="9" fillId="0" borderId="0" xfId="31" applyFont="1" applyAlignment="1">
      <alignment horizontal="center"/>
    </xf>
    <xf numFmtId="0" fontId="5" fillId="0" borderId="0" xfId="31" applyFont="1" applyAlignment="1">
      <alignment vertical="center"/>
    </xf>
    <xf numFmtId="166" fontId="9" fillId="0" borderId="0" xfId="31" applyNumberFormat="1" applyFont="1" applyAlignment="1">
      <alignment horizontal="right" vertical="center"/>
    </xf>
    <xf numFmtId="10" fontId="9" fillId="2" borderId="0" xfId="31" applyNumberFormat="1" applyFont="1" applyFill="1" applyAlignment="1">
      <alignment horizontal="right" vertical="center"/>
    </xf>
    <xf numFmtId="10" fontId="9" fillId="0" borderId="0" xfId="31" applyNumberFormat="1" applyFont="1" applyAlignment="1">
      <alignment horizontal="right"/>
    </xf>
    <xf numFmtId="166" fontId="9" fillId="0" borderId="0" xfId="31" applyNumberFormat="1" applyFont="1" applyAlignment="1">
      <alignment vertical="center"/>
    </xf>
    <xf numFmtId="166" fontId="9" fillId="0" borderId="0" xfId="31" applyNumberFormat="1" applyFont="1"/>
    <xf numFmtId="0" fontId="5" fillId="0" borderId="0" xfId="31" applyFont="1" applyProtection="1">
      <protection locked="0"/>
    </xf>
    <xf numFmtId="0" fontId="5" fillId="0" borderId="0" xfId="31" applyFont="1" applyAlignment="1" applyProtection="1">
      <alignment vertical="center"/>
      <protection locked="0"/>
    </xf>
    <xf numFmtId="166" fontId="9" fillId="0" borderId="16" xfId="31" applyNumberFormat="1" applyFont="1" applyBorder="1" applyAlignment="1" applyProtection="1">
      <alignment horizontal="right" vertical="center"/>
      <protection locked="0"/>
    </xf>
    <xf numFmtId="166" fontId="9" fillId="0" borderId="0" xfId="31" applyNumberFormat="1" applyFont="1" applyAlignment="1" applyProtection="1">
      <alignment horizontal="right"/>
      <protection locked="0"/>
    </xf>
    <xf numFmtId="166" fontId="9" fillId="0" borderId="0" xfId="31" quotePrefix="1" applyNumberFormat="1" applyFont="1" applyAlignment="1">
      <alignment horizontal="right" vertical="center"/>
    </xf>
    <xf numFmtId="166" fontId="9" fillId="0" borderId="0" xfId="31" quotePrefix="1" applyNumberFormat="1" applyFont="1" applyAlignment="1">
      <alignment horizontal="right"/>
    </xf>
    <xf numFmtId="168" fontId="9" fillId="3" borderId="0" xfId="31" applyNumberFormat="1" applyFont="1" applyFill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16" xfId="31" quotePrefix="1" applyNumberFormat="1" applyFont="1" applyBorder="1" applyAlignment="1">
      <alignment horizontal="right" vertical="center"/>
    </xf>
    <xf numFmtId="166" fontId="5" fillId="0" borderId="0" xfId="31" quotePrefix="1" applyNumberFormat="1" applyFont="1" applyAlignment="1">
      <alignment horizontal="right"/>
    </xf>
    <xf numFmtId="0" fontId="16" fillId="0" borderId="0" xfId="31" applyFont="1" applyAlignment="1">
      <alignment vertical="center"/>
    </xf>
    <xf numFmtId="10" fontId="16" fillId="0" borderId="16" xfId="31" applyNumberFormat="1" applyFont="1" applyBorder="1" applyAlignment="1">
      <alignment horizontal="right" vertical="center"/>
    </xf>
    <xf numFmtId="10" fontId="16" fillId="0" borderId="0" xfId="31" applyNumberFormat="1" applyFont="1" applyAlignment="1">
      <alignment horizontal="right"/>
    </xf>
    <xf numFmtId="164" fontId="5" fillId="0" borderId="1" xfId="2" applyNumberFormat="1" applyFont="1" applyBorder="1" applyAlignment="1">
      <alignment horizontal="right" vertical="center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31" applyFont="1" applyAlignment="1">
      <alignment horizontal="left" vertical="center"/>
    </xf>
    <xf numFmtId="176" fontId="9" fillId="0" borderId="0" xfId="31" applyNumberFormat="1" applyFont="1" applyAlignment="1">
      <alignment horizontal="left"/>
    </xf>
    <xf numFmtId="0" fontId="16" fillId="0" borderId="0" xfId="31" applyFont="1" applyAlignment="1">
      <alignment horizontal="center" vertical="center"/>
    </xf>
    <xf numFmtId="0" fontId="16" fillId="0" borderId="0" xfId="31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Protection="1">
      <protection locked="0"/>
    </xf>
    <xf numFmtId="10" fontId="9" fillId="0" borderId="0" xfId="22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/>
    </xf>
    <xf numFmtId="5" fontId="9" fillId="0" borderId="0" xfId="31" applyNumberFormat="1" applyFont="1" applyAlignment="1" applyProtection="1">
      <alignment horizontal="right" vertical="center"/>
      <protection locked="0"/>
    </xf>
    <xf numFmtId="5" fontId="9" fillId="0" borderId="0" xfId="31" applyNumberFormat="1" applyFont="1" applyAlignment="1" applyProtection="1">
      <alignment horizontal="right"/>
      <protection locked="0"/>
    </xf>
    <xf numFmtId="5" fontId="5" fillId="0" borderId="0" xfId="31" applyNumberFormat="1" applyFont="1" applyAlignment="1" applyProtection="1">
      <alignment horizontal="right" vertical="center"/>
      <protection locked="0"/>
    </xf>
    <xf numFmtId="5" fontId="5" fillId="0" borderId="0" xfId="31" applyNumberFormat="1" applyFont="1" applyAlignment="1" applyProtection="1">
      <alignment horizontal="right"/>
      <protection locked="0"/>
    </xf>
    <xf numFmtId="0" fontId="5" fillId="0" borderId="0" xfId="31" applyFont="1" applyAlignment="1">
      <alignment horizontal="left"/>
    </xf>
    <xf numFmtId="0" fontId="9" fillId="0" borderId="0" xfId="31" applyFont="1" applyAlignment="1">
      <alignment horizontal="lef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0" fontId="5" fillId="0" borderId="0" xfId="22" applyNumberFormat="1" applyFont="1" applyAlignment="1" applyProtection="1">
      <alignment horizontal="right" vertical="center"/>
    </xf>
    <xf numFmtId="10" fontId="5" fillId="0" borderId="0" xfId="22" applyNumberFormat="1" applyFont="1" applyAlignment="1" applyProtection="1">
      <alignment horizontal="right"/>
    </xf>
    <xf numFmtId="0" fontId="18" fillId="0" borderId="0" xfId="31" applyFont="1"/>
    <xf numFmtId="164" fontId="9" fillId="2" borderId="0" xfId="31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25" xfId="31" applyNumberFormat="1" applyFont="1" applyBorder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/>
      <protection locked="0"/>
    </xf>
    <xf numFmtId="168" fontId="9" fillId="2" borderId="0" xfId="19" applyNumberFormat="1" applyFont="1" applyFill="1" applyBorder="1" applyAlignment="1">
      <alignment horizontal="right" vertical="center"/>
    </xf>
    <xf numFmtId="10" fontId="9" fillId="0" borderId="0" xfId="22" applyNumberFormat="1" applyFont="1" applyBorder="1" applyAlignment="1">
      <alignment horizontal="right"/>
    </xf>
    <xf numFmtId="0" fontId="10" fillId="0" borderId="0" xfId="31" applyFont="1"/>
    <xf numFmtId="0" fontId="12" fillId="0" borderId="0" xfId="18" applyFont="1"/>
    <xf numFmtId="0" fontId="12" fillId="0" borderId="0" xfId="0" applyFont="1"/>
    <xf numFmtId="165" fontId="23" fillId="0" borderId="0" xfId="14" applyNumberFormat="1" applyFont="1" applyBorder="1"/>
    <xf numFmtId="164" fontId="10" fillId="0" borderId="0" xfId="20" applyNumberFormat="1" applyFont="1"/>
    <xf numFmtId="0" fontId="12" fillId="0" borderId="0" xfId="31" applyFont="1"/>
    <xf numFmtId="0" fontId="12" fillId="0" borderId="0" xfId="31" applyFont="1" applyAlignment="1">
      <alignment horizontal="center"/>
    </xf>
    <xf numFmtId="10" fontId="24" fillId="0" borderId="0" xfId="19" applyNumberFormat="1" applyFont="1" applyBorder="1" applyAlignment="1" applyProtection="1">
      <alignment vertical="center"/>
    </xf>
    <xf numFmtId="10" fontId="24" fillId="0" borderId="0" xfId="19" applyNumberFormat="1" applyFont="1" applyBorder="1" applyProtection="1"/>
    <xf numFmtId="164" fontId="9" fillId="0" borderId="0" xfId="20" applyNumberFormat="1" applyFont="1" applyBorder="1" applyAlignment="1">
      <alignment horizontal="right" vertical="center"/>
    </xf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0" fontId="10" fillId="0" borderId="0" xfId="31" applyFont="1" applyAlignment="1">
      <alignment vertical="center"/>
    </xf>
    <xf numFmtId="10" fontId="9" fillId="0" borderId="1" xfId="22" applyNumberFormat="1" applyFont="1" applyBorder="1" applyAlignment="1">
      <alignment horizontal="right" vertical="center"/>
    </xf>
    <xf numFmtId="10" fontId="10" fillId="0" borderId="0" xfId="22" applyNumberFormat="1" applyFont="1" applyBorder="1" applyAlignment="1">
      <alignment horizontal="right"/>
    </xf>
    <xf numFmtId="10" fontId="5" fillId="0" borderId="0" xfId="19" applyNumberFormat="1" applyFont="1"/>
    <xf numFmtId="0" fontId="7" fillId="0" borderId="0" xfId="0" applyFont="1" applyAlignment="1">
      <alignment horizontal="center" vertical="center"/>
    </xf>
    <xf numFmtId="0" fontId="3" fillId="0" borderId="0" xfId="4" applyFont="1" applyAlignment="1">
      <alignment horizontal="left"/>
    </xf>
    <xf numFmtId="165" fontId="9" fillId="2" borderId="27" xfId="1" applyNumberFormat="1" applyFont="1" applyFill="1" applyBorder="1" applyAlignment="1">
      <alignment horizontal="right" vertical="center"/>
    </xf>
    <xf numFmtId="165" fontId="9" fillId="3" borderId="27" xfId="1" applyNumberFormat="1" applyFont="1" applyFill="1" applyBorder="1" applyAlignment="1">
      <alignment vertical="center"/>
    </xf>
    <xf numFmtId="0" fontId="5" fillId="0" borderId="0" xfId="31" applyFont="1" applyAlignment="1">
      <alignment horizontal="center"/>
    </xf>
    <xf numFmtId="0" fontId="5" fillId="0" borderId="0" xfId="0" applyFont="1" applyAlignment="1">
      <alignment vertical="center"/>
    </xf>
    <xf numFmtId="171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65" fontId="9" fillId="3" borderId="24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9" fillId="3" borderId="0" xfId="3" applyNumberFormat="1" applyFont="1" applyFill="1" applyBorder="1"/>
    <xf numFmtId="10" fontId="7" fillId="0" borderId="0" xfId="3" applyNumberFormat="1" applyFont="1" applyAlignment="1">
      <alignment vertical="center"/>
    </xf>
    <xf numFmtId="172" fontId="7" fillId="0" borderId="0" xfId="2" applyNumberFormat="1" applyFont="1" applyAlignment="1">
      <alignment vertical="center"/>
    </xf>
    <xf numFmtId="172" fontId="9" fillId="0" borderId="0" xfId="2" applyNumberFormat="1" applyFont="1" applyFill="1" applyAlignment="1">
      <alignment vertical="center"/>
    </xf>
    <xf numFmtId="173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0" fontId="3" fillId="0" borderId="1" xfId="2" applyNumberFormat="1" applyFont="1" applyBorder="1"/>
    <xf numFmtId="0" fontId="9" fillId="0" borderId="9" xfId="11" applyFont="1" applyBorder="1" applyAlignment="1">
      <alignment horizontal="center"/>
    </xf>
    <xf numFmtId="0" fontId="9" fillId="0" borderId="8" xfId="11" applyFont="1" applyBorder="1" applyAlignment="1">
      <alignment horizontal="center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165" fontId="9" fillId="0" borderId="0" xfId="1" applyNumberFormat="1" applyFont="1" applyAlignment="1">
      <alignment horizontal="center" vertical="center"/>
    </xf>
    <xf numFmtId="172" fontId="7" fillId="0" borderId="0" xfId="2" applyNumberFormat="1" applyFont="1" applyBorder="1" applyAlignment="1">
      <alignment vertical="center"/>
    </xf>
    <xf numFmtId="0" fontId="9" fillId="0" borderId="28" xfId="0" applyFont="1" applyBorder="1" applyAlignment="1">
      <alignment horizontal="center"/>
    </xf>
    <xf numFmtId="165" fontId="7" fillId="0" borderId="28" xfId="1" applyNumberFormat="1" applyFont="1" applyBorder="1"/>
    <xf numFmtId="0" fontId="5" fillId="0" borderId="24" xfId="0" applyFont="1" applyBorder="1" applyAlignment="1">
      <alignment horizontal="center"/>
    </xf>
    <xf numFmtId="165" fontId="9" fillId="2" borderId="24" xfId="1" applyNumberFormat="1" applyFont="1" applyFill="1" applyBorder="1" applyAlignment="1">
      <alignment horizontal="right" vertical="center"/>
    </xf>
    <xf numFmtId="171" fontId="9" fillId="0" borderId="24" xfId="1" applyNumberFormat="1" applyFont="1" applyFill="1" applyBorder="1" applyAlignment="1">
      <alignment horizontal="right"/>
    </xf>
    <xf numFmtId="165" fontId="9" fillId="3" borderId="24" xfId="21" applyNumberFormat="1" applyFont="1" applyFill="1" applyBorder="1"/>
    <xf numFmtId="165" fontId="9" fillId="0" borderId="24" xfId="21" applyNumberFormat="1" applyFont="1" applyFill="1" applyBorder="1"/>
    <xf numFmtId="37" fontId="10" fillId="0" borderId="0" xfId="0" applyNumberFormat="1" applyFont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15" fontId="9" fillId="0" borderId="28" xfId="0" applyNumberFormat="1" applyFont="1" applyBorder="1" applyAlignment="1">
      <alignment horizontal="center" vertical="center"/>
    </xf>
    <xf numFmtId="0" fontId="9" fillId="0" borderId="0" xfId="16" applyFont="1" applyAlignment="1">
      <alignment horizontal="left" vertical="center"/>
    </xf>
    <xf numFmtId="1" fontId="9" fillId="0" borderId="0" xfId="16" applyNumberFormat="1" applyFont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164" fontId="9" fillId="3" borderId="28" xfId="2" applyNumberFormat="1" applyFont="1" applyFill="1" applyBorder="1" applyAlignment="1" applyProtection="1">
      <alignment vertical="center"/>
      <protection locked="0"/>
    </xf>
    <xf numFmtId="10" fontId="9" fillId="0" borderId="28" xfId="3" applyNumberFormat="1" applyFont="1" applyFill="1" applyBorder="1" applyAlignment="1">
      <alignment horizontal="right" vertical="center"/>
    </xf>
    <xf numFmtId="10" fontId="9" fillId="0" borderId="28" xfId="3" applyNumberFormat="1" applyFont="1" applyBorder="1" applyAlignment="1">
      <alignment horizontal="right" vertical="center"/>
    </xf>
    <xf numFmtId="10" fontId="9" fillId="4" borderId="28" xfId="3" applyNumberFormat="1" applyFont="1" applyFill="1" applyBorder="1" applyAlignment="1">
      <alignment horizontal="right" vertical="center"/>
    </xf>
    <xf numFmtId="9" fontId="9" fillId="3" borderId="28" xfId="3" applyFont="1" applyFill="1" applyBorder="1" applyAlignment="1">
      <alignment horizontal="right" vertical="center"/>
    </xf>
    <xf numFmtId="10" fontId="9" fillId="3" borderId="28" xfId="3" applyNumberFormat="1" applyFont="1" applyFill="1" applyBorder="1" applyAlignment="1">
      <alignment horizontal="right" vertical="center"/>
    </xf>
    <xf numFmtId="168" fontId="9" fillId="2" borderId="28" xfId="3" applyNumberFormat="1" applyFont="1" applyFill="1" applyBorder="1" applyAlignment="1">
      <alignment horizontal="right" vertical="center"/>
    </xf>
    <xf numFmtId="9" fontId="9" fillId="2" borderId="28" xfId="3" applyFont="1" applyFill="1" applyBorder="1" applyAlignment="1">
      <alignment horizontal="right" vertical="center"/>
    </xf>
    <xf numFmtId="10" fontId="9" fillId="2" borderId="28" xfId="3" applyNumberFormat="1" applyFont="1" applyFill="1" applyBorder="1" applyAlignment="1">
      <alignment horizontal="right" vertical="center"/>
    </xf>
    <xf numFmtId="168" fontId="9" fillId="0" borderId="28" xfId="3" applyNumberFormat="1" applyFont="1" applyBorder="1" applyAlignment="1">
      <alignment horizontal="right" vertical="center"/>
    </xf>
    <xf numFmtId="168" fontId="9" fillId="2" borderId="28" xfId="0" applyNumberFormat="1" applyFont="1" applyFill="1" applyBorder="1" applyAlignment="1">
      <alignment horizontal="right" vertical="center"/>
    </xf>
    <xf numFmtId="164" fontId="5" fillId="0" borderId="26" xfId="31" applyNumberFormat="1" applyFont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0" fontId="5" fillId="0" borderId="0" xfId="31" applyNumberFormat="1" applyFont="1" applyAlignment="1">
      <alignment horizontal="right" vertical="center"/>
    </xf>
    <xf numFmtId="10" fontId="5" fillId="0" borderId="1" xfId="31" quotePrefix="1" applyNumberFormat="1" applyFont="1" applyBorder="1" applyAlignment="1">
      <alignment horizontal="right" vertical="center"/>
    </xf>
    <xf numFmtId="177" fontId="9" fillId="0" borderId="0" xfId="0" applyNumberFormat="1" applyFont="1"/>
    <xf numFmtId="165" fontId="9" fillId="0" borderId="20" xfId="1" applyNumberFormat="1" applyFont="1" applyBorder="1" applyAlignment="1">
      <alignment horizontal="right" vertical="center"/>
    </xf>
    <xf numFmtId="44" fontId="9" fillId="0" borderId="11" xfId="1" applyNumberFormat="1" applyFont="1" applyFill="1" applyBorder="1" applyAlignment="1">
      <alignment horizontal="right" vertical="center"/>
    </xf>
    <xf numFmtId="170" fontId="9" fillId="0" borderId="0" xfId="0" applyNumberFormat="1" applyFont="1"/>
    <xf numFmtId="44" fontId="9" fillId="0" borderId="20" xfId="11" applyNumberFormat="1" applyFont="1" applyBorder="1" applyAlignment="1">
      <alignment horizontal="right" vertical="center"/>
    </xf>
    <xf numFmtId="170" fontId="12" fillId="0" borderId="0" xfId="0" applyNumberFormat="1" applyFont="1"/>
    <xf numFmtId="164" fontId="9" fillId="0" borderId="11" xfId="1" applyNumberFormat="1" applyFont="1" applyFill="1" applyBorder="1" applyAlignment="1">
      <alignment vertical="center"/>
    </xf>
    <xf numFmtId="177" fontId="12" fillId="0" borderId="0" xfId="0" applyNumberFormat="1" applyFont="1"/>
    <xf numFmtId="164" fontId="5" fillId="0" borderId="11" xfId="11" applyNumberFormat="1" applyFont="1" applyBorder="1" applyAlignment="1">
      <alignment vertical="center"/>
    </xf>
    <xf numFmtId="171" fontId="9" fillId="0" borderId="0" xfId="0" applyNumberFormat="1" applyFont="1"/>
    <xf numFmtId="165" fontId="9" fillId="0" borderId="0" xfId="1" applyNumberFormat="1" applyFont="1" applyBorder="1" applyAlignment="1">
      <alignment horizontal="center" vertical="center"/>
    </xf>
    <xf numFmtId="165" fontId="5" fillId="2" borderId="20" xfId="1" applyNumberFormat="1" applyFont="1" applyFill="1" applyBorder="1" applyAlignment="1">
      <alignment horizontal="right" vertical="center"/>
    </xf>
    <xf numFmtId="0" fontId="5" fillId="0" borderId="28" xfId="11" applyFont="1" applyBorder="1" applyAlignment="1">
      <alignment horizontal="center"/>
    </xf>
    <xf numFmtId="44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0" fontId="5" fillId="0" borderId="5" xfId="11" applyFont="1" applyBorder="1" applyAlignment="1">
      <alignment horizontal="center"/>
    </xf>
    <xf numFmtId="44" fontId="9" fillId="0" borderId="0" xfId="11" applyNumberFormat="1" applyFont="1" applyAlignment="1">
      <alignment horizontal="right" vertical="center"/>
    </xf>
    <xf numFmtId="164" fontId="9" fillId="0" borderId="12" xfId="11" applyNumberFormat="1" applyFont="1" applyBorder="1" applyAlignment="1">
      <alignment vertical="center"/>
    </xf>
    <xf numFmtId="164" fontId="5" fillId="0" borderId="12" xfId="11" applyNumberFormat="1" applyFont="1" applyBorder="1" applyAlignment="1">
      <alignment vertical="center"/>
    </xf>
    <xf numFmtId="0" fontId="5" fillId="0" borderId="29" xfId="11" applyFont="1" applyBorder="1" applyAlignment="1">
      <alignment horizontal="center"/>
    </xf>
    <xf numFmtId="0" fontId="5" fillId="0" borderId="30" xfId="11" applyFont="1" applyBorder="1"/>
    <xf numFmtId="0" fontId="9" fillId="0" borderId="19" xfId="11" applyFont="1" applyBorder="1" applyAlignment="1">
      <alignment horizontal="left"/>
    </xf>
    <xf numFmtId="0" fontId="9" fillId="0" borderId="19" xfId="11" applyFont="1" applyBorder="1"/>
    <xf numFmtId="0" fontId="9" fillId="0" borderId="8" xfId="11" applyFont="1" applyBorder="1" applyAlignment="1">
      <alignment horizontal="left"/>
    </xf>
    <xf numFmtId="0" fontId="5" fillId="0" borderId="8" xfId="11" applyFont="1" applyBorder="1" applyAlignment="1">
      <alignment horizontal="left"/>
    </xf>
    <xf numFmtId="0" fontId="5" fillId="0" borderId="19" xfId="11" applyFont="1" applyBorder="1" applyAlignment="1">
      <alignment horizontal="left" indent="2"/>
    </xf>
    <xf numFmtId="0" fontId="5" fillId="0" borderId="19" xfId="11" applyFont="1" applyBorder="1" applyAlignment="1">
      <alignment horizontal="left"/>
    </xf>
    <xf numFmtId="0" fontId="10" fillId="0" borderId="8" xfId="11" applyFont="1" applyBorder="1" applyAlignment="1">
      <alignment horizontal="left"/>
    </xf>
    <xf numFmtId="0" fontId="5" fillId="0" borderId="8" xfId="11" applyFont="1" applyBorder="1"/>
    <xf numFmtId="0" fontId="5" fillId="0" borderId="21" xfId="11" applyFont="1" applyBorder="1"/>
    <xf numFmtId="0" fontId="5" fillId="0" borderId="9" xfId="11" applyFont="1" applyBorder="1" applyAlignment="1">
      <alignment horizontal="center"/>
    </xf>
    <xf numFmtId="10" fontId="5" fillId="0" borderId="9" xfId="19" applyNumberFormat="1" applyFont="1" applyBorder="1" applyAlignment="1">
      <alignment horizontal="center"/>
    </xf>
    <xf numFmtId="41" fontId="9" fillId="0" borderId="9" xfId="13" applyNumberFormat="1" applyFont="1" applyBorder="1" applyAlignment="1">
      <alignment horizontal="center"/>
    </xf>
    <xf numFmtId="43" fontId="5" fillId="0" borderId="9" xfId="11" applyNumberFormat="1" applyFont="1" applyBorder="1" applyAlignment="1">
      <alignment horizontal="center"/>
    </xf>
    <xf numFmtId="41" fontId="9" fillId="0" borderId="9" xfId="13" applyNumberFormat="1" applyFont="1" applyFill="1" applyBorder="1" applyAlignment="1">
      <alignment horizontal="center"/>
    </xf>
    <xf numFmtId="41" fontId="5" fillId="0" borderId="9" xfId="13" applyNumberFormat="1" applyFont="1" applyBorder="1" applyAlignment="1">
      <alignment horizontal="left"/>
    </xf>
    <xf numFmtId="41" fontId="5" fillId="0" borderId="9" xfId="13" applyNumberFormat="1" applyFont="1" applyFill="1" applyBorder="1" applyAlignment="1">
      <alignment horizontal="left"/>
    </xf>
    <xf numFmtId="0" fontId="5" fillId="0" borderId="6" xfId="11" applyFont="1" applyBorder="1"/>
    <xf numFmtId="178" fontId="1" fillId="0" borderId="0" xfId="1" applyNumberFormat="1"/>
    <xf numFmtId="170" fontId="1" fillId="0" borderId="0" xfId="4" applyNumberFormat="1"/>
    <xf numFmtId="0" fontId="9" fillId="0" borderId="31" xfId="31" applyFont="1" applyBorder="1" applyAlignment="1">
      <alignment horizontal="center"/>
    </xf>
    <xf numFmtId="10" fontId="9" fillId="2" borderId="0" xfId="31" applyNumberFormat="1" applyFont="1" applyFill="1" applyAlignment="1">
      <alignment vertical="center"/>
    </xf>
    <xf numFmtId="10" fontId="9" fillId="0" borderId="28" xfId="3" quotePrefix="1" applyNumberFormat="1" applyFont="1" applyBorder="1" applyAlignment="1">
      <alignment horizontal="right" vertical="center"/>
    </xf>
    <xf numFmtId="164" fontId="9" fillId="2" borderId="28" xfId="13" applyNumberFormat="1" applyFont="1" applyFill="1" applyBorder="1" applyAlignment="1" applyProtection="1">
      <alignment vertical="center"/>
      <protection locked="0"/>
    </xf>
    <xf numFmtId="164" fontId="9" fillId="2" borderId="28" xfId="31" applyNumberFormat="1" applyFont="1" applyFill="1" applyBorder="1" applyAlignment="1" applyProtection="1">
      <alignment horizontal="right" vertical="center"/>
      <protection locked="0"/>
    </xf>
    <xf numFmtId="165" fontId="9" fillId="2" borderId="26" xfId="1" applyNumberFormat="1" applyFont="1" applyFill="1" applyBorder="1" applyAlignment="1">
      <alignment horizontal="center" vertical="center"/>
    </xf>
    <xf numFmtId="165" fontId="23" fillId="0" borderId="0" xfId="14" applyNumberFormat="1" applyFont="1" applyBorder="1" applyAlignment="1">
      <alignment vertical="center"/>
    </xf>
    <xf numFmtId="164" fontId="9" fillId="0" borderId="0" xfId="20" applyNumberFormat="1" applyFont="1" applyAlignment="1">
      <alignment vertical="center"/>
    </xf>
    <xf numFmtId="164" fontId="12" fillId="0" borderId="0" xfId="20" applyNumberFormat="1" applyFont="1" applyAlignment="1">
      <alignment vertical="center"/>
    </xf>
    <xf numFmtId="168" fontId="9" fillId="0" borderId="28" xfId="3" applyNumberFormat="1" applyFont="1" applyFill="1" applyBorder="1" applyAlignment="1">
      <alignment vertical="center"/>
    </xf>
    <xf numFmtId="164" fontId="9" fillId="2" borderId="28" xfId="2" applyNumberFormat="1" applyFont="1" applyFill="1" applyBorder="1" applyAlignment="1">
      <alignment horizontal="right" vertical="center"/>
    </xf>
    <xf numFmtId="0" fontId="5" fillId="0" borderId="32" xfId="11" applyFont="1" applyBorder="1" applyAlignment="1">
      <alignment horizontal="center"/>
    </xf>
    <xf numFmtId="0" fontId="5" fillId="0" borderId="33" xfId="11" applyFont="1" applyBorder="1" applyAlignment="1">
      <alignment horizontal="center"/>
    </xf>
    <xf numFmtId="164" fontId="5" fillId="2" borderId="28" xfId="31" applyNumberFormat="1" applyFont="1" applyFill="1" applyBorder="1" applyAlignment="1" applyProtection="1">
      <alignment horizontal="right" vertical="center"/>
      <protection locked="0"/>
    </xf>
    <xf numFmtId="164" fontId="9" fillId="0" borderId="1" xfId="20" applyNumberFormat="1" applyFont="1" applyBorder="1" applyAlignment="1">
      <alignment horizontal="right"/>
    </xf>
    <xf numFmtId="175" fontId="9" fillId="0" borderId="0" xfId="0" applyNumberFormat="1" applyFont="1"/>
    <xf numFmtId="44" fontId="9" fillId="0" borderId="0" xfId="0" applyNumberFormat="1" applyFont="1"/>
    <xf numFmtId="164" fontId="7" fillId="0" borderId="0" xfId="2" applyNumberFormat="1" applyFont="1" applyFill="1" applyBorder="1" applyAlignment="1">
      <alignment vertical="center"/>
    </xf>
    <xf numFmtId="0" fontId="10" fillId="0" borderId="0" xfId="0" applyFont="1"/>
    <xf numFmtId="0" fontId="9" fillId="0" borderId="0" xfId="36" applyFont="1"/>
    <xf numFmtId="0" fontId="9" fillId="0" borderId="0" xfId="36" applyFont="1" applyAlignment="1">
      <alignment horizontal="center" vertical="center"/>
    </xf>
    <xf numFmtId="0" fontId="9" fillId="0" borderId="0" xfId="36" applyFont="1" applyAlignment="1">
      <alignment vertical="center"/>
    </xf>
    <xf numFmtId="0" fontId="9" fillId="0" borderId="34" xfId="31" applyFont="1" applyBorder="1" applyAlignment="1">
      <alignment horizontal="center"/>
    </xf>
    <xf numFmtId="10" fontId="9" fillId="0" borderId="1" xfId="31" quotePrefix="1" applyNumberFormat="1" applyFont="1" applyBorder="1" applyAlignment="1">
      <alignment horizontal="right" vertical="center"/>
    </xf>
    <xf numFmtId="10" fontId="9" fillId="0" borderId="0" xfId="31" applyNumberFormat="1" applyFont="1" applyAlignment="1">
      <alignment horizontal="right" vertical="center"/>
    </xf>
    <xf numFmtId="0" fontId="12" fillId="0" borderId="0" xfId="36" applyFont="1"/>
    <xf numFmtId="164" fontId="5" fillId="0" borderId="0" xfId="20" applyNumberFormat="1" applyFont="1" applyBorder="1" applyAlignment="1">
      <alignment horizontal="right" vertical="center"/>
    </xf>
    <xf numFmtId="0" fontId="5" fillId="0" borderId="0" xfId="11" applyFont="1" applyAlignment="1">
      <alignment horizontal="right"/>
    </xf>
    <xf numFmtId="0" fontId="5" fillId="0" borderId="10" xfId="11" applyFont="1" applyBorder="1" applyAlignment="1">
      <alignment horizontal="center"/>
    </xf>
    <xf numFmtId="0" fontId="5" fillId="0" borderId="35" xfId="11" applyFont="1" applyBorder="1" applyAlignment="1">
      <alignment horizontal="center"/>
    </xf>
    <xf numFmtId="0" fontId="5" fillId="0" borderId="36" xfId="11" applyFont="1" applyBorder="1" applyAlignment="1">
      <alignment horizontal="center"/>
    </xf>
    <xf numFmtId="0" fontId="5" fillId="0" borderId="37" xfId="11" applyFont="1" applyBorder="1" applyAlignment="1">
      <alignment horizontal="center"/>
    </xf>
    <xf numFmtId="0" fontId="5" fillId="0" borderId="38" xfId="11" applyFont="1" applyBorder="1"/>
    <xf numFmtId="10" fontId="5" fillId="0" borderId="11" xfId="19" applyNumberFormat="1" applyFont="1" applyBorder="1" applyAlignment="1">
      <alignment horizontal="center"/>
    </xf>
    <xf numFmtId="164" fontId="9" fillId="0" borderId="11" xfId="20" applyNumberFormat="1" applyFont="1" applyFill="1" applyBorder="1" applyAlignment="1">
      <alignment horizontal="right" vertical="center"/>
    </xf>
    <xf numFmtId="164" fontId="9" fillId="0" borderId="11" xfId="11" applyNumberFormat="1" applyFont="1" applyBorder="1" applyAlignment="1">
      <alignment horizontal="right" vertical="center"/>
    </xf>
    <xf numFmtId="165" fontId="9" fillId="0" borderId="11" xfId="1" applyNumberFormat="1" applyFont="1" applyFill="1" applyBorder="1" applyAlignment="1">
      <alignment horizontal="right" vertical="center"/>
    </xf>
    <xf numFmtId="165" fontId="9" fillId="0" borderId="36" xfId="1" applyNumberFormat="1" applyFont="1" applyFill="1" applyBorder="1" applyAlignment="1">
      <alignment horizontal="right" vertical="center"/>
    </xf>
    <xf numFmtId="165" fontId="5" fillId="0" borderId="11" xfId="1" applyNumberFormat="1" applyFont="1" applyFill="1" applyBorder="1" applyAlignment="1">
      <alignment horizontal="right" vertical="center"/>
    </xf>
    <xf numFmtId="165" fontId="9" fillId="0" borderId="36" xfId="1" applyNumberFormat="1" applyFont="1" applyFill="1" applyBorder="1" applyAlignment="1">
      <alignment vertical="center"/>
    </xf>
    <xf numFmtId="170" fontId="5" fillId="0" borderId="11" xfId="11" applyNumberFormat="1" applyFont="1" applyBorder="1" applyAlignment="1">
      <alignment vertical="center"/>
    </xf>
    <xf numFmtId="0" fontId="5" fillId="0" borderId="7" xfId="11" applyFont="1" applyBorder="1"/>
    <xf numFmtId="0" fontId="9" fillId="0" borderId="2" xfId="36" applyFont="1" applyBorder="1"/>
    <xf numFmtId="170" fontId="9" fillId="0" borderId="11" xfId="20" applyNumberFormat="1" applyFont="1" applyFill="1" applyBorder="1" applyAlignment="1">
      <alignment horizontal="right"/>
    </xf>
    <xf numFmtId="170" fontId="9" fillId="0" borderId="11" xfId="11" applyNumberFormat="1" applyFont="1" applyBorder="1" applyAlignment="1">
      <alignment horizontal="right"/>
    </xf>
    <xf numFmtId="171" fontId="5" fillId="0" borderId="11" xfId="1" applyNumberFormat="1" applyFont="1" applyFill="1" applyBorder="1" applyAlignment="1">
      <alignment horizontal="right"/>
    </xf>
    <xf numFmtId="165" fontId="9" fillId="0" borderId="11" xfId="1" applyNumberFormat="1" applyFont="1" applyBorder="1" applyAlignment="1">
      <alignment horizontal="right"/>
    </xf>
    <xf numFmtId="171" fontId="9" fillId="0" borderId="36" xfId="1" applyNumberFormat="1" applyFont="1" applyFill="1" applyBorder="1" applyAlignment="1">
      <alignment horizontal="right"/>
    </xf>
    <xf numFmtId="165" fontId="9" fillId="0" borderId="11" xfId="1" applyNumberFormat="1" applyFont="1" applyFill="1" applyBorder="1" applyAlignment="1">
      <alignment horizontal="right"/>
    </xf>
    <xf numFmtId="170" fontId="5" fillId="0" borderId="11" xfId="2" applyNumberFormat="1" applyFont="1" applyFill="1" applyBorder="1" applyAlignment="1">
      <alignment horizontal="right"/>
    </xf>
    <xf numFmtId="171" fontId="9" fillId="0" borderId="11" xfId="1" applyNumberFormat="1" applyFont="1" applyFill="1" applyBorder="1" applyAlignment="1">
      <alignment horizontal="right"/>
    </xf>
    <xf numFmtId="165" fontId="9" fillId="0" borderId="11" xfId="1" applyNumberFormat="1" applyFont="1" applyBorder="1"/>
    <xf numFmtId="170" fontId="5" fillId="0" borderId="13" xfId="2" applyNumberFormat="1" applyFont="1" applyFill="1" applyBorder="1"/>
    <xf numFmtId="170" fontId="5" fillId="0" borderId="11" xfId="14" applyNumberFormat="1" applyFont="1" applyBorder="1"/>
    <xf numFmtId="165" fontId="9" fillId="0" borderId="36" xfId="21" applyNumberFormat="1" applyFont="1" applyFill="1" applyBorder="1"/>
    <xf numFmtId="164" fontId="5" fillId="0" borderId="13" xfId="20" applyNumberFormat="1" applyFont="1" applyBorder="1" applyAlignment="1">
      <alignment horizontal="right"/>
    </xf>
    <xf numFmtId="165" fontId="5" fillId="0" borderId="7" xfId="14" applyNumberFormat="1" applyFont="1" applyBorder="1"/>
    <xf numFmtId="165" fontId="5" fillId="0" borderId="0" xfId="0" applyNumberFormat="1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5" fontId="9" fillId="0" borderId="37" xfId="1" applyNumberFormat="1" applyFont="1" applyFill="1" applyBorder="1" applyAlignment="1">
      <alignment vertical="center"/>
    </xf>
    <xf numFmtId="44" fontId="9" fillId="0" borderId="0" xfId="2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4" fontId="7" fillId="0" borderId="0" xfId="5" applyFont="1"/>
    <xf numFmtId="43" fontId="7" fillId="0" borderId="28" xfId="6" applyFont="1" applyBorder="1"/>
    <xf numFmtId="44" fontId="3" fillId="0" borderId="0" xfId="2" applyFont="1" applyBorder="1"/>
    <xf numFmtId="44" fontId="7" fillId="0" borderId="0" xfId="2" applyFont="1" applyBorder="1" applyAlignment="1">
      <alignment horizontal="center" vertical="center"/>
    </xf>
    <xf numFmtId="44" fontId="7" fillId="0" borderId="0" xfId="2" applyFont="1" applyAlignment="1">
      <alignment horizontal="right" vertical="center"/>
    </xf>
    <xf numFmtId="44" fontId="9" fillId="0" borderId="0" xfId="2" applyFont="1" applyFill="1" applyBorder="1" applyAlignment="1">
      <alignment horizontal="right" vertical="center"/>
    </xf>
    <xf numFmtId="43" fontId="7" fillId="0" borderId="0" xfId="1" applyFont="1" applyBorder="1" applyAlignment="1">
      <alignment horizontal="center" vertical="center"/>
    </xf>
    <xf numFmtId="43" fontId="7" fillId="0" borderId="0" xfId="1" applyFont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3" fontId="7" fillId="0" borderId="0" xfId="1" applyFont="1" applyBorder="1" applyAlignment="1">
      <alignment horizontal="right" vertical="center"/>
    </xf>
    <xf numFmtId="44" fontId="3" fillId="0" borderId="1" xfId="2" applyFont="1" applyFill="1" applyBorder="1" applyAlignment="1">
      <alignment vertical="center"/>
    </xf>
    <xf numFmtId="44" fontId="5" fillId="0" borderId="1" xfId="2" applyFont="1" applyFill="1" applyBorder="1" applyAlignment="1">
      <alignment vertical="center"/>
    </xf>
    <xf numFmtId="0" fontId="9" fillId="0" borderId="0" xfId="37" applyFont="1"/>
    <xf numFmtId="0" fontId="7" fillId="0" borderId="0" xfId="37" quotePrefix="1" applyFont="1"/>
    <xf numFmtId="0" fontId="7" fillId="0" borderId="0" xfId="37" applyFont="1"/>
    <xf numFmtId="165" fontId="9" fillId="3" borderId="36" xfId="21" applyNumberFormat="1" applyFont="1" applyFill="1" applyBorder="1"/>
    <xf numFmtId="164" fontId="5" fillId="0" borderId="13" xfId="2" applyNumberFormat="1" applyFont="1" applyBorder="1" applyAlignment="1">
      <alignment horizontal="right"/>
    </xf>
    <xf numFmtId="0" fontId="5" fillId="0" borderId="0" xfId="18" applyFont="1" applyAlignment="1">
      <alignment horizontal="center"/>
    </xf>
    <xf numFmtId="0" fontId="5" fillId="0" borderId="0" xfId="18" applyFont="1" applyAlignment="1">
      <alignment horizontal="center" vertical="center"/>
    </xf>
    <xf numFmtId="0" fontId="5" fillId="0" borderId="0" xfId="18" quotePrefix="1" applyFont="1" applyAlignment="1">
      <alignment horizontal="center"/>
    </xf>
    <xf numFmtId="0" fontId="5" fillId="0" borderId="0" xfId="18" quotePrefix="1" applyFont="1" applyAlignment="1">
      <alignment horizontal="center" vertical="center"/>
    </xf>
    <xf numFmtId="0" fontId="9" fillId="0" borderId="0" xfId="11" quotePrefix="1" applyFont="1" applyAlignment="1">
      <alignment horizontal="center" vertical="center"/>
    </xf>
    <xf numFmtId="0" fontId="9" fillId="0" borderId="0" xfId="18" applyFont="1" applyAlignment="1">
      <alignment horizontal="center"/>
    </xf>
    <xf numFmtId="0" fontId="9" fillId="0" borderId="37" xfId="18" applyFont="1" applyBorder="1" applyAlignment="1">
      <alignment horizontal="center"/>
    </xf>
    <xf numFmtId="0" fontId="16" fillId="0" borderId="0" xfId="18" applyFont="1"/>
    <xf numFmtId="164" fontId="9" fillId="3" borderId="0" xfId="38" applyNumberFormat="1" applyFont="1" applyFill="1" applyAlignment="1">
      <alignment vertical="center"/>
    </xf>
    <xf numFmtId="164" fontId="9" fillId="0" borderId="0" xfId="38" applyNumberFormat="1" applyFont="1"/>
    <xf numFmtId="168" fontId="9" fillId="2" borderId="37" xfId="22" applyNumberFormat="1" applyFont="1" applyFill="1" applyBorder="1" applyAlignment="1">
      <alignment horizontal="right" vertical="center"/>
    </xf>
    <xf numFmtId="164" fontId="9" fillId="0" borderId="0" xfId="38" applyNumberFormat="1" applyFont="1" applyAlignment="1">
      <alignment horizontal="right" vertical="center"/>
    </xf>
    <xf numFmtId="164" fontId="9" fillId="0" borderId="0" xfId="38" applyNumberFormat="1" applyFont="1" applyBorder="1" applyAlignment="1">
      <alignment horizontal="right" vertical="center"/>
    </xf>
    <xf numFmtId="168" fontId="9" fillId="0" borderId="0" xfId="22" applyNumberFormat="1" applyFont="1" applyAlignment="1">
      <alignment horizontal="right"/>
    </xf>
    <xf numFmtId="43" fontId="5" fillId="0" borderId="0" xfId="36" applyNumberFormat="1" applyFont="1" applyAlignment="1">
      <alignment vertical="center"/>
    </xf>
    <xf numFmtId="164" fontId="9" fillId="0" borderId="0" xfId="38" applyNumberFormat="1" applyFont="1" applyAlignment="1">
      <alignment horizontal="right"/>
    </xf>
    <xf numFmtId="0" fontId="16" fillId="0" borderId="0" xfId="36" applyFont="1"/>
    <xf numFmtId="1" fontId="5" fillId="0" borderId="0" xfId="36" applyNumberFormat="1" applyFont="1" applyAlignment="1">
      <alignment vertical="center"/>
    </xf>
    <xf numFmtId="0" fontId="9" fillId="0" borderId="0" xfId="36" applyFont="1" applyAlignment="1">
      <alignment vertical="top"/>
    </xf>
    <xf numFmtId="169" fontId="5" fillId="0" borderId="0" xfId="18" applyNumberFormat="1" applyFont="1"/>
    <xf numFmtId="168" fontId="9" fillId="0" borderId="0" xfId="31" applyNumberFormat="1" applyFont="1" applyAlignment="1">
      <alignment horizontal="right"/>
    </xf>
    <xf numFmtId="164" fontId="9" fillId="2" borderId="0" xfId="38" applyNumberFormat="1" applyFont="1" applyFill="1" applyBorder="1" applyAlignment="1">
      <alignment vertical="center"/>
    </xf>
    <xf numFmtId="0" fontId="9" fillId="0" borderId="0" xfId="36" applyFont="1" applyAlignment="1">
      <alignment horizontal="center" vertical="top" wrapText="1"/>
    </xf>
    <xf numFmtId="0" fontId="9" fillId="0" borderId="0" xfId="18" applyFont="1" applyAlignment="1">
      <alignment horizontal="left"/>
    </xf>
    <xf numFmtId="179" fontId="9" fillId="3" borderId="0" xfId="39" applyNumberFormat="1" applyFont="1" applyFill="1" applyAlignment="1">
      <alignment vertical="center"/>
    </xf>
    <xf numFmtId="164" fontId="9" fillId="0" borderId="0" xfId="38" applyNumberFormat="1" applyFont="1" applyFill="1" applyAlignment="1">
      <alignment vertical="center"/>
    </xf>
    <xf numFmtId="164" fontId="9" fillId="0" borderId="0" xfId="38" applyNumberFormat="1" applyFont="1" applyFill="1"/>
    <xf numFmtId="165" fontId="9" fillId="0" borderId="0" xfId="39" applyNumberFormat="1" applyFont="1" applyAlignment="1">
      <alignment vertical="center"/>
    </xf>
    <xf numFmtId="165" fontId="9" fillId="3" borderId="0" xfId="1" applyNumberFormat="1" applyFont="1" applyFill="1" applyAlignment="1">
      <alignment vertical="center"/>
    </xf>
    <xf numFmtId="165" fontId="9" fillId="0" borderId="0" xfId="1" applyNumberFormat="1" applyFont="1" applyFill="1"/>
    <xf numFmtId="165" fontId="9" fillId="3" borderId="0" xfId="39" applyNumberFormat="1" applyFont="1" applyFill="1" applyAlignment="1">
      <alignment vertical="center"/>
    </xf>
    <xf numFmtId="165" fontId="9" fillId="0" borderId="0" xfId="39" applyNumberFormat="1" applyFont="1" applyFill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9" fillId="3" borderId="37" xfId="1" applyNumberFormat="1" applyFont="1" applyFill="1" applyBorder="1" applyAlignment="1">
      <alignment vertical="center"/>
    </xf>
    <xf numFmtId="165" fontId="9" fillId="3" borderId="0" xfId="39" applyNumberFormat="1" applyFont="1" applyFill="1" applyBorder="1" applyAlignment="1">
      <alignment vertical="center"/>
    </xf>
    <xf numFmtId="164" fontId="9" fillId="0" borderId="0" xfId="18" applyNumberFormat="1" applyFont="1" applyAlignment="1">
      <alignment vertical="center"/>
    </xf>
    <xf numFmtId="164" fontId="5" fillId="0" borderId="0" xfId="18" applyNumberFormat="1" applyFont="1" applyAlignment="1">
      <alignment vertical="center"/>
    </xf>
    <xf numFmtId="164" fontId="5" fillId="0" borderId="0" xfId="18" applyNumberFormat="1" applyFont="1"/>
    <xf numFmtId="168" fontId="9" fillId="3" borderId="0" xfId="3" applyNumberFormat="1" applyFont="1" applyFill="1" applyAlignment="1">
      <alignment horizontal="right" vertical="center"/>
    </xf>
    <xf numFmtId="165" fontId="9" fillId="0" borderId="37" xfId="1" applyNumberFormat="1" applyFont="1" applyBorder="1" applyAlignment="1">
      <alignment vertical="center"/>
    </xf>
    <xf numFmtId="164" fontId="5" fillId="0" borderId="0" xfId="2" applyNumberFormat="1" applyFont="1" applyBorder="1"/>
    <xf numFmtId="0" fontId="5" fillId="0" borderId="0" xfId="18" applyFont="1"/>
    <xf numFmtId="164" fontId="9" fillId="0" borderId="1" xfId="18" applyNumberFormat="1" applyFont="1" applyBorder="1" applyAlignment="1">
      <alignment horizontal="right" vertical="center"/>
    </xf>
    <xf numFmtId="164" fontId="5" fillId="0" borderId="0" xfId="18" applyNumberFormat="1" applyFont="1" applyAlignment="1">
      <alignment horizontal="right"/>
    </xf>
    <xf numFmtId="44" fontId="5" fillId="0" borderId="0" xfId="18" applyNumberFormat="1" applyFont="1"/>
    <xf numFmtId="0" fontId="26" fillId="0" borderId="0" xfId="18" quotePrefix="1" applyFont="1" applyAlignment="1">
      <alignment horizontal="center" vertical="center"/>
    </xf>
    <xf numFmtId="0" fontId="27" fillId="0" borderId="0" xfId="18" applyFont="1"/>
    <xf numFmtId="0" fontId="27" fillId="0" borderId="0" xfId="0" applyFont="1" applyAlignment="1">
      <alignment horizontal="center" vertical="center"/>
    </xf>
    <xf numFmtId="0" fontId="28" fillId="0" borderId="0" xfId="0" applyFont="1"/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9" fillId="0" borderId="37" xfId="16" applyFont="1" applyBorder="1" applyAlignment="1">
      <alignment horizontal="left" vertical="center"/>
    </xf>
    <xf numFmtId="1" fontId="9" fillId="0" borderId="37" xfId="16" applyNumberFormat="1" applyFont="1" applyBorder="1" applyAlignment="1">
      <alignment horizontal="center" vertical="center"/>
    </xf>
    <xf numFmtId="0" fontId="7" fillId="0" borderId="37" xfId="0" applyFont="1" applyBorder="1" applyAlignment="1">
      <alignment vertical="center"/>
    </xf>
    <xf numFmtId="10" fontId="9" fillId="3" borderId="37" xfId="3" applyNumberFormat="1" applyFont="1" applyFill="1" applyBorder="1"/>
    <xf numFmtId="43" fontId="7" fillId="0" borderId="37" xfId="1" applyFont="1" applyBorder="1" applyAlignment="1">
      <alignment horizontal="center" vertical="center"/>
    </xf>
    <xf numFmtId="43" fontId="7" fillId="0" borderId="37" xfId="1" applyFont="1" applyBorder="1" applyAlignment="1">
      <alignment horizontal="right" vertical="center"/>
    </xf>
    <xf numFmtId="10" fontId="12" fillId="6" borderId="0" xfId="3" applyNumberFormat="1" applyFont="1" applyFill="1" applyBorder="1"/>
    <xf numFmtId="10" fontId="12" fillId="6" borderId="37" xfId="3" applyNumberFormat="1" applyFont="1" applyFill="1" applyBorder="1"/>
    <xf numFmtId="43" fontId="7" fillId="0" borderId="16" xfId="1" applyFont="1" applyBorder="1" applyAlignment="1">
      <alignment horizontal="center" vertical="center"/>
    </xf>
    <xf numFmtId="43" fontId="7" fillId="0" borderId="16" xfId="1" applyFont="1" applyBorder="1" applyAlignment="1">
      <alignment horizontal="right" vertical="center"/>
    </xf>
    <xf numFmtId="43" fontId="9" fillId="0" borderId="16" xfId="1" applyFont="1" applyFill="1" applyBorder="1" applyAlignment="1">
      <alignment horizontal="right" vertical="center"/>
    </xf>
    <xf numFmtId="43" fontId="9" fillId="0" borderId="37" xfId="1" applyFont="1" applyFill="1" applyBorder="1" applyAlignment="1">
      <alignment horizontal="right" vertical="center"/>
    </xf>
    <xf numFmtId="164" fontId="9" fillId="0" borderId="0" xfId="2" applyNumberFormat="1" applyFont="1" applyFill="1" applyAlignment="1">
      <alignment horizontal="right" vertical="center"/>
    </xf>
    <xf numFmtId="168" fontId="5" fillId="2" borderId="37" xfId="22" applyNumberFormat="1" applyFont="1" applyFill="1" applyBorder="1" applyAlignment="1">
      <alignment horizontal="right" vertical="center"/>
    </xf>
    <xf numFmtId="164" fontId="5" fillId="0" borderId="1" xfId="18" applyNumberFormat="1" applyFont="1" applyBorder="1" applyAlignment="1">
      <alignment horizontal="right" vertical="center"/>
    </xf>
    <xf numFmtId="168" fontId="5" fillId="2" borderId="0" xfId="19" applyNumberFormat="1" applyFont="1" applyFill="1" applyBorder="1" applyAlignment="1">
      <alignment horizontal="right" vertical="center"/>
    </xf>
    <xf numFmtId="164" fontId="9" fillId="0" borderId="25" xfId="31" applyNumberFormat="1" applyFont="1" applyBorder="1" applyAlignment="1" applyProtection="1">
      <alignment horizontal="right" vertical="center"/>
      <protection locked="0"/>
    </xf>
    <xf numFmtId="10" fontId="5" fillId="0" borderId="0" xfId="22" applyNumberFormat="1" applyFont="1" applyBorder="1" applyAlignment="1">
      <alignment horizontal="right" vertical="center"/>
    </xf>
    <xf numFmtId="168" fontId="5" fillId="0" borderId="28" xfId="3" applyNumberFormat="1" applyFont="1" applyFill="1" applyBorder="1" applyAlignment="1">
      <alignment vertical="center"/>
    </xf>
    <xf numFmtId="10" fontId="5" fillId="0" borderId="1" xfId="22" applyNumberFormat="1" applyFont="1" applyBorder="1" applyAlignment="1">
      <alignment horizontal="right" vertical="center"/>
    </xf>
    <xf numFmtId="165" fontId="5" fillId="2" borderId="27" xfId="1" applyNumberFormat="1" applyFont="1" applyFill="1" applyBorder="1" applyAlignment="1">
      <alignment horizontal="right" vertical="center"/>
    </xf>
    <xf numFmtId="165" fontId="9" fillId="2" borderId="11" xfId="1" applyNumberFormat="1" applyFont="1" applyFill="1" applyBorder="1" applyAlignment="1">
      <alignment horizontal="right" vertical="center"/>
    </xf>
    <xf numFmtId="171" fontId="5" fillId="0" borderId="36" xfId="1" applyNumberFormat="1" applyFont="1" applyFill="1" applyBorder="1" applyAlignment="1">
      <alignment horizontal="right"/>
    </xf>
    <xf numFmtId="165" fontId="5" fillId="2" borderId="24" xfId="1" applyNumberFormat="1" applyFont="1" applyFill="1" applyBorder="1" applyAlignment="1">
      <alignment horizontal="right" vertical="center"/>
    </xf>
    <xf numFmtId="165" fontId="5" fillId="0" borderId="24" xfId="1" applyNumberFormat="1" applyFont="1" applyFill="1" applyBorder="1" applyAlignment="1">
      <alignment horizontal="right" vertical="center"/>
    </xf>
    <xf numFmtId="171" fontId="5" fillId="0" borderId="24" xfId="1" applyNumberFormat="1" applyFont="1" applyFill="1" applyBorder="1" applyAlignment="1">
      <alignment horizontal="right"/>
    </xf>
    <xf numFmtId="165" fontId="9" fillId="2" borderId="0" xfId="1" applyNumberFormat="1" applyFont="1" applyFill="1" applyBorder="1" applyAlignment="1">
      <alignment horizontal="right" vertical="center"/>
    </xf>
    <xf numFmtId="0" fontId="9" fillId="0" borderId="37" xfId="0" applyFont="1" applyBorder="1" applyAlignment="1">
      <alignment horizontal="center" vertical="center"/>
    </xf>
    <xf numFmtId="0" fontId="5" fillId="0" borderId="37" xfId="16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43" fontId="9" fillId="0" borderId="37" xfId="1" applyFont="1" applyBorder="1" applyAlignment="1">
      <alignment horizontal="center" vertical="center"/>
    </xf>
    <xf numFmtId="165" fontId="9" fillId="0" borderId="37" xfId="0" applyNumberFormat="1" applyFont="1" applyBorder="1" applyAlignment="1">
      <alignment horizontal="center" vertical="center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0" fontId="5" fillId="0" borderId="0" xfId="31" applyFont="1" applyAlignment="1" applyProtection="1">
      <alignment horizontal="center"/>
      <protection locked="0"/>
    </xf>
    <xf numFmtId="0" fontId="5" fillId="0" borderId="0" xfId="31" applyFont="1" applyAlignment="1">
      <alignment horizontal="center"/>
    </xf>
    <xf numFmtId="2" fontId="5" fillId="2" borderId="0" xfId="31" applyNumberFormat="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18" applyFont="1" applyAlignment="1">
      <alignment horizontal="center"/>
    </xf>
    <xf numFmtId="2" fontId="5" fillId="2" borderId="0" xfId="18" applyNumberFormat="1" applyFont="1" applyFill="1" applyAlignment="1">
      <alignment horizontal="center"/>
    </xf>
    <xf numFmtId="0" fontId="5" fillId="0" borderId="0" xfId="18" quotePrefix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5" fillId="3" borderId="1" xfId="3" applyNumberFormat="1" applyFont="1" applyFill="1" applyBorder="1" applyAlignment="1">
      <alignment vertical="center"/>
    </xf>
    <xf numFmtId="10" fontId="5" fillId="0" borderId="28" xfId="3" applyNumberFormat="1" applyFont="1" applyBorder="1" applyAlignment="1">
      <alignment horizontal="right" vertical="center"/>
    </xf>
    <xf numFmtId="10" fontId="5" fillId="0" borderId="1" xfId="3" applyNumberFormat="1" applyFont="1" applyBorder="1" applyAlignment="1">
      <alignment horizontal="right" vertical="center"/>
    </xf>
    <xf numFmtId="10" fontId="5" fillId="2" borderId="0" xfId="3" applyNumberFormat="1" applyFont="1" applyFill="1" applyAlignment="1">
      <alignment horizontal="right" vertical="center"/>
    </xf>
    <xf numFmtId="168" fontId="5" fillId="0" borderId="0" xfId="3" applyNumberFormat="1" applyFont="1" applyAlignment="1">
      <alignment horizontal="right" vertical="center"/>
    </xf>
    <xf numFmtId="10" fontId="5" fillId="0" borderId="0" xfId="3" applyNumberFormat="1" applyFont="1" applyFill="1" applyAlignment="1">
      <alignment horizontal="right" vertical="center"/>
    </xf>
    <xf numFmtId="168" fontId="5" fillId="0" borderId="0" xfId="3" applyNumberFormat="1" applyFont="1" applyFill="1" applyAlignment="1">
      <alignment horizontal="right" vertical="center"/>
    </xf>
    <xf numFmtId="168" fontId="5" fillId="0" borderId="28" xfId="3" applyNumberFormat="1" applyFont="1" applyBorder="1" applyAlignment="1">
      <alignment horizontal="right" vertical="center"/>
    </xf>
    <xf numFmtId="168" fontId="5" fillId="2" borderId="28" xfId="3" applyNumberFormat="1" applyFont="1" applyFill="1" applyBorder="1" applyAlignment="1">
      <alignment horizontal="right" vertical="center"/>
    </xf>
    <xf numFmtId="168" fontId="5" fillId="0" borderId="1" xfId="3" applyNumberFormat="1" applyFont="1" applyBorder="1" applyAlignment="1">
      <alignment horizontal="right" vertical="center"/>
    </xf>
  </cellXfs>
  <cellStyles count="40">
    <cellStyle name="Comma" xfId="1" builtinId="3"/>
    <cellStyle name="Comma 2" xfId="9" xr:uid="{E218AF85-C6C9-44D7-9826-DAAE82C52D81}"/>
    <cellStyle name="Comma 2 10 2" xfId="27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omma 81" xfId="39" xr:uid="{A9F72F64-F136-4513-AB1F-EF71470FF7F4}"/>
    <cellStyle name="Currency" xfId="2" builtinId="4"/>
    <cellStyle name="Currency 2" xfId="7" xr:uid="{2FB3A6EC-A591-418E-AE53-135728C8FF55}"/>
    <cellStyle name="Currency 2 2" xfId="13" xr:uid="{BE5CA40B-4EF2-46C0-ACCA-0BF3AC0AF312}"/>
    <cellStyle name="Currency 3" xfId="33" xr:uid="{83F2A21B-13F0-490B-BE7B-8947CEEF5932}"/>
    <cellStyle name="Currency 30" xfId="38" xr:uid="{43863378-073B-4C6C-8A96-932599E8FF36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4" xr:uid="{28E62634-0252-4126-95EF-F50304483256}"/>
    <cellStyle name="Normal 12 3" xfId="35" xr:uid="{42D04108-52C3-4868-803A-BAF802E21CCE}"/>
    <cellStyle name="Normal 12 4" xfId="30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3" xr:uid="{32CDF306-7647-4DCA-AE08-C65B8D466C60}"/>
    <cellStyle name="Normal 2 2 6" xfId="25" xr:uid="{CCAFE435-1243-4CED-981B-645B00CA3137}"/>
    <cellStyle name="Normal 29" xfId="18" xr:uid="{6A52BBCB-32F0-4AFA-B971-925038B08277}"/>
    <cellStyle name="Normal 29 2" xfId="36" xr:uid="{CA65D52D-F808-4175-81DD-9CBCA150B990}"/>
    <cellStyle name="Normal 3 2" xfId="17" xr:uid="{03100693-46EF-4B5B-9F9D-D6D3C25C0406}"/>
    <cellStyle name="Normal 3 2 2" xfId="26" xr:uid="{69ED09F3-8154-4E45-BE4C-534C12218F5F}"/>
    <cellStyle name="Normal 4" xfId="4" xr:uid="{43D116BF-F776-4CC1-8D01-7D68022FBD06}"/>
    <cellStyle name="Normal 4 4" xfId="37" xr:uid="{F0E84770-B2D3-4496-B9E2-12C664DA3EE1}"/>
    <cellStyle name="Normal 6" xfId="34" xr:uid="{11599C55-E3F4-46EC-B7D3-65F75C46FCA4}"/>
    <cellStyle name="Normal 72" xfId="32" xr:uid="{9CB2D564-9DF4-4D9C-B1E4-BD331469B86B}"/>
    <cellStyle name="Normal 8" xfId="12" xr:uid="{58534AD9-7916-478A-A9F1-0462037A1FEC}"/>
    <cellStyle name="Normal 9" xfId="8" xr:uid="{93A86AC0-49E3-4B08-85E9-0569D134CF47}"/>
    <cellStyle name="Normal 9 6" xfId="29" xr:uid="{1BD78D70-AA43-4588-A83F-7E19D6F844BC}"/>
    <cellStyle name="Normal_Statement BK (2008)" xfId="31" xr:uid="{E33084F8-D32C-4C66-BD1C-FCBCDEFC0451}"/>
    <cellStyle name="Percent" xfId="3" builtinId="5"/>
    <cellStyle name="Percent 10" xfId="22" xr:uid="{B490E828-D192-4B31-8202-A310DC6CA985}"/>
    <cellStyle name="Percent 2" xfId="10" xr:uid="{68EB3EBF-0DBC-4DCD-9C99-F0A5ACE39AE1}"/>
    <cellStyle name="Percent 2 2 2 5" xfId="28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18931ED0-C2D3-4B75-9B70-620299FB7B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A581F4D-B8E6-4819-A8F1-D67C9A3EE3DA}"/>
            </a:ext>
          </a:extLst>
        </xdr:cNvPr>
        <xdr:cNvSpPr>
          <a:spLocks noChangeShapeType="1"/>
        </xdr:cNvSpPr>
      </xdr:nvSpPr>
      <xdr:spPr bwMode="auto">
        <a:xfrm>
          <a:off x="191293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1C26BBC-46CD-4D1E-AA46-6168C0C0DA1C}"/>
            </a:ext>
          </a:extLst>
        </xdr:cNvPr>
        <xdr:cNvSpPr>
          <a:spLocks noChangeShapeType="1"/>
        </xdr:cNvSpPr>
      </xdr:nvSpPr>
      <xdr:spPr bwMode="auto">
        <a:xfrm>
          <a:off x="177006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68867286-E928-4C8C-9681-AC2662FF5278}"/>
            </a:ext>
          </a:extLst>
        </xdr:cNvPr>
        <xdr:cNvSpPr>
          <a:spLocks noChangeShapeType="1"/>
        </xdr:cNvSpPr>
      </xdr:nvSpPr>
      <xdr:spPr bwMode="auto">
        <a:xfrm>
          <a:off x="191293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6E268B12-05E5-436E-BC30-CE9BB2A75F1A}"/>
            </a:ext>
          </a:extLst>
        </xdr:cNvPr>
        <xdr:cNvSpPr>
          <a:spLocks noChangeShapeType="1"/>
        </xdr:cNvSpPr>
      </xdr:nvSpPr>
      <xdr:spPr bwMode="auto">
        <a:xfrm>
          <a:off x="177006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8E8AFE1-6F77-447B-BA69-7B8FE0859AD2}"/>
            </a:ext>
          </a:extLst>
        </xdr:cNvPr>
        <xdr:cNvSpPr>
          <a:spLocks noChangeShapeType="1"/>
        </xdr:cNvSpPr>
      </xdr:nvSpPr>
      <xdr:spPr bwMode="auto">
        <a:xfrm>
          <a:off x="1912939" y="274605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1821C691-5B2C-4252-9E60-1549EB7EC733}"/>
            </a:ext>
          </a:extLst>
        </xdr:cNvPr>
        <xdr:cNvSpPr>
          <a:spLocks noChangeShapeType="1"/>
        </xdr:cNvSpPr>
      </xdr:nvSpPr>
      <xdr:spPr bwMode="auto">
        <a:xfrm>
          <a:off x="1912939" y="274605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4061AB5B-D434-42C8-958E-C9D6A55A0DD0}"/>
            </a:ext>
          </a:extLst>
        </xdr:cNvPr>
        <xdr:cNvSpPr>
          <a:spLocks noChangeShapeType="1"/>
        </xdr:cNvSpPr>
      </xdr:nvSpPr>
      <xdr:spPr bwMode="auto">
        <a:xfrm>
          <a:off x="1770067" y="298132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BA19295-2C7C-48AE-A4EE-6BEEF6ED12EC}"/>
            </a:ext>
          </a:extLst>
        </xdr:cNvPr>
        <xdr:cNvSpPr>
          <a:spLocks noChangeShapeType="1"/>
        </xdr:cNvSpPr>
      </xdr:nvSpPr>
      <xdr:spPr bwMode="auto">
        <a:xfrm>
          <a:off x="1908177" y="180498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1E2471F-5AB0-49A0-AF05-6D3FD3E81144}"/>
            </a:ext>
          </a:extLst>
        </xdr:cNvPr>
        <xdr:cNvSpPr>
          <a:spLocks noChangeShapeType="1"/>
        </xdr:cNvSpPr>
      </xdr:nvSpPr>
      <xdr:spPr bwMode="auto">
        <a:xfrm>
          <a:off x="1765305" y="203882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B4D460-015B-48AA-A6D5-65253218F347}"/>
            </a:ext>
          </a:extLst>
        </xdr:cNvPr>
        <xdr:cNvSpPr>
          <a:spLocks noChangeShapeType="1"/>
        </xdr:cNvSpPr>
      </xdr:nvSpPr>
      <xdr:spPr bwMode="auto">
        <a:xfrm>
          <a:off x="190658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6BD83BE-2AC5-4632-91E9-9F88295D82F9}"/>
            </a:ext>
          </a:extLst>
        </xdr:cNvPr>
        <xdr:cNvSpPr>
          <a:spLocks noChangeShapeType="1"/>
        </xdr:cNvSpPr>
      </xdr:nvSpPr>
      <xdr:spPr bwMode="auto">
        <a:xfrm>
          <a:off x="176371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9361475-8CAA-4D57-BA72-FF381CF02CA1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625E24-863C-49AF-B662-1C3E5E2420C7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150</xdr:row>
      <xdr:rowOff>-1</xdr:rowOff>
    </xdr:from>
    <xdr:to>
      <xdr:col>2</xdr:col>
      <xdr:colOff>312424</xdr:colOff>
      <xdr:row>150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99EC190-8564-40F2-B670-1A66460D626F}"/>
            </a:ext>
          </a:extLst>
        </xdr:cNvPr>
        <xdr:cNvSpPr>
          <a:spLocks noChangeShapeType="1"/>
        </xdr:cNvSpPr>
      </xdr:nvSpPr>
      <xdr:spPr bwMode="auto">
        <a:xfrm>
          <a:off x="1763717" y="296163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522743</xdr:colOff>
      <xdr:row>196</xdr:row>
      <xdr:rowOff>23952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80C2C2-1742-46F0-A35C-3875F39B8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57143" cy="369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DGE/ROR/2002/6-02/RB060212BU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DGE\ROR\2002\6-02\RB060212BU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2012-2016%20Plan/Incremental%20Projects/Rim%20Rock/EconExpert-Partnerships%20V12-10009.7.8-22%20SDGE%2006302010%20Mnthly%20NatEner%20Links%20ob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fo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st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ea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iver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d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P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ward/Desktop/sps.sempra.com@SSL/windows/TEMP/Ajaz%20Projections%203-20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AX\DATA\TaxProvision\2001\4th%2520Qtr\SE%2520Provision%25202001%25204th%2520Qtr%2520-%2520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hase%20Manhattan\Robin\SAE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EXCEL\93CAPADJ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CEI/CEI%20Proforma/CEI%20Commercial%20Proforma/Wind/NO%20EconExpert-Wind%207056.9%20BF%20Has%20Master%20-%20MONTHLY%20IRR%20v.5%20-%205-29-2010%20N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2\4th%2520QTR\Provision%25202002%25204th%2520Qtr_SETOP%2520II_Fin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500%20PAGOS%20ANTICIPADOS%20%20Leadsheet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00%20Cuentas%20por%20Cobrar%20Combined%20Leadsheet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Papel%20de%20Trabajo%20de%20Activo%20Fijo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715%20Concliaci&#243;n%20Contable-Fiscal%20%20%20PPC%20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ward/Desktop/sps.sempra.com@SSL/TAX/DATA/TaxProvision/2000/4th%20Qtr/SEI&amp;Subs/SEI%20Provision%202000%20Adjustment%204thQ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X\DATA\TaxProvision\2001\4th%2520Qtr\SE%2520Provision%25202001%25204th%2520Qtr%2520-%25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cp1b\Data\Stomayko\SEI%20Standardized%20Model\Bangor\Bangor_FAS142ValuationModel_Simple4.xls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.sharepoint.com/teams/transmissionrevenue/2022/Citizens/SX-PQ/Cycle%205%20Annual%20Filing/SX-PQ%20Cycle%205%20Oct%20Filing/Appendix%20XII%20Cycle%205%20Formula%20Rate%20Spreadsheet.xlsx" TargetMode="External"/><Relationship Id="rId1" Type="http://schemas.openxmlformats.org/officeDocument/2006/relationships/externalLinkPath" Target="/teams/transmissionrevenue/2022/Citizens/SX-PQ/Cycle%205%20Annual%20Filing/SX-PQ%20Cycle%205%20Oct%20Filing/Appendix%20XII%20Cycle%205%20Formula%20Rate%20Spreadshe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WINDOWS/TEMP/BCK_UP/00depre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MALIN/Local%20Settings/Temporary%20Internet%20Files/OLKDE/RB030212B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ward/Desktop/sps.sempra.com@SSL/TAX/DATA/TaxProvision/2001/4th%20Qtr/SE%20Provision%202001%204th%20Qtr%20-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SDGE/ROR/2002/6-02/RB060212BU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93CAPAD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empra.com/Documents%20and%20Settings/Owner/Local%20Settings/Temporary%20Internet%20Files/Content.IE5/OTUBC9QR/SD_LRMC_124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  <sheetName val="Internal Order-Plan Category"/>
      <sheetName val="Internal Order-Plan Category V2"/>
      <sheetName val="Internal Order-Plan Cat GRC"/>
      <sheetName val="Cost Element by Category"/>
      <sheetName val="Customer Care CCTR Hierarchy"/>
      <sheetName val="2019 Customer Care CCTR Hier"/>
      <sheetName val="2020 Customer Care CCTR Hier"/>
      <sheetName val="HR Workforce Details 1-31-2018"/>
      <sheetName val="CS GRC WP - CCTR"/>
      <sheetName val="CS TY2019 WP - CCTR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nerships Module License"/>
      <sheetName val="SpFor"/>
      <sheetName val="Title"/>
      <sheetName val="Optimizer"/>
      <sheetName val="Partnership Optimizer"/>
      <sheetName val="Export to RR"/>
      <sheetName val="Partner 1 PRESENTABLE"/>
      <sheetName val="Sheet2"/>
      <sheetName val="Table 1 Partnership Inputs"/>
      <sheetName val="Table 2 Total Partnership"/>
      <sheetName val="Table 3 Partnership by Partner"/>
      <sheetName val="Partner 1 Reports"/>
      <sheetName val="To-Do List"/>
      <sheetName val="Partner 1 Monthly IRR"/>
      <sheetName val="TABLE1 CONTROLS"/>
      <sheetName val="Monthly IRR Inputs"/>
      <sheetName val="Partner 1 Monthly IRR (2)"/>
      <sheetName val="Partner 2 Monthly IRR"/>
      <sheetName val="SCENARIOS"/>
      <sheetName val="Partner 3 Monthly IRR"/>
      <sheetName val="Total"/>
      <sheetName val="Benefits Breakdown"/>
      <sheetName val="Partner 1 Back-Leverage"/>
      <sheetName val="Partner 2 Reports"/>
      <sheetName val="Partner 2 Back-Leverage"/>
      <sheetName val="Partner 3 Reports"/>
      <sheetName val="Partner 3 Back-Leverage"/>
      <sheetName val="Partner 4 Reports"/>
      <sheetName val="Partner 5 Reports"/>
      <sheetName val="Partner 6 Reports"/>
      <sheetName val="Partner 7 Reports"/>
      <sheetName val="Partner 8 Reports"/>
      <sheetName val="Partner 9 Reports"/>
      <sheetName val="Partner 10 Reports"/>
      <sheetName val="Diagnostics"/>
      <sheetName val="Imported Project Data"/>
      <sheetName val="2010 Corporate State Tax Rates"/>
    </sheetNames>
    <sheetDataSet>
      <sheetData sheetId="0"/>
      <sheetData sheetId="1">
        <row r="1">
          <cell r="A1" t="b">
            <v>0</v>
          </cell>
        </row>
        <row r="2">
          <cell r="A2">
            <v>1</v>
          </cell>
        </row>
        <row r="3">
          <cell r="A3">
            <v>1</v>
          </cell>
        </row>
      </sheetData>
      <sheetData sheetId="2">
        <row r="8">
          <cell r="A8">
            <v>1</v>
          </cell>
          <cell r="B8">
            <v>0</v>
          </cell>
        </row>
        <row r="25">
          <cell r="AT25">
            <v>0</v>
          </cell>
        </row>
        <row r="27">
          <cell r="AT27">
            <v>0</v>
          </cell>
        </row>
        <row r="38">
          <cell r="A38" t="str">
            <v>The EconExpert-Partnerships Module is Enabled</v>
          </cell>
        </row>
      </sheetData>
      <sheetData sheetId="3">
        <row r="4">
          <cell r="M4">
            <v>40725</v>
          </cell>
        </row>
        <row r="75">
          <cell r="C75" t="str">
            <v>WARNING - Please select Target Years
 and 1 Item in each column</v>
          </cell>
        </row>
      </sheetData>
      <sheetData sheetId="4">
        <row r="30">
          <cell r="C30">
            <v>-162.29600585925351</v>
          </cell>
        </row>
        <row r="31">
          <cell r="C31">
            <v>0</v>
          </cell>
        </row>
        <row r="44">
          <cell r="C44">
            <v>0</v>
          </cell>
        </row>
      </sheetData>
      <sheetData sheetId="5">
        <row r="2">
          <cell r="D2">
            <v>1</v>
          </cell>
        </row>
      </sheetData>
      <sheetData sheetId="6"/>
      <sheetData sheetId="7"/>
      <sheetData sheetId="8">
        <row r="6">
          <cell r="E6" t="str">
            <v>Partner 1 San Diego Gas and Electric</v>
          </cell>
        </row>
        <row r="35">
          <cell r="B35" t="str">
            <v>Section 1 - Partner ID, % Ownership and Discount Rates</v>
          </cell>
        </row>
        <row r="37">
          <cell r="K37" t="str">
            <v>Tax Basis</v>
          </cell>
        </row>
        <row r="40">
          <cell r="B40" t="str">
            <v>San Diego Gas and Electric</v>
          </cell>
          <cell r="C40">
            <v>0.65</v>
          </cell>
        </row>
        <row r="41">
          <cell r="B41" t="str">
            <v>NaturEner</v>
          </cell>
          <cell r="C41">
            <v>0.24999999999999997</v>
          </cell>
        </row>
        <row r="42">
          <cell r="B42" t="str">
            <v>Sempra</v>
          </cell>
          <cell r="C42">
            <v>0.1</v>
          </cell>
        </row>
        <row r="54">
          <cell r="B54" t="str">
            <v>Section 2 - Equity and Capital Calls</v>
          </cell>
        </row>
        <row r="71">
          <cell r="B71" t="str">
            <v>San Diego Gas and Electric</v>
          </cell>
        </row>
        <row r="246">
          <cell r="B246" t="str">
            <v>Section 3 - Deficit Restoration Obligations</v>
          </cell>
        </row>
        <row r="350">
          <cell r="B350" t="str">
            <v>Section 4 - Revenue Sources for Partners</v>
          </cell>
        </row>
        <row r="514">
          <cell r="B514" t="str">
            <v>Section 5 - Liabilities / Recourse Debt Obligations</v>
          </cell>
        </row>
        <row r="546">
          <cell r="B546" t="str">
            <v>Section 6 - Federal Taxes and Tax Benefits</v>
          </cell>
        </row>
        <row r="695">
          <cell r="B695" t="str">
            <v>Section 7 - State Taxes and Tax Benefits</v>
          </cell>
        </row>
        <row r="943">
          <cell r="B943" t="str">
            <v>Section 8 - Adjustments to Capital
                    Transfers of Ownership</v>
          </cell>
        </row>
      </sheetData>
      <sheetData sheetId="9"/>
      <sheetData sheetId="10">
        <row r="9">
          <cell r="C9">
            <v>0</v>
          </cell>
          <cell r="D9">
            <v>5.96257159486413E-2</v>
          </cell>
          <cell r="E9">
            <v>0.11113371234387159</v>
          </cell>
          <cell r="F9">
            <v>-112332.83953555327</v>
          </cell>
          <cell r="G9">
            <v>-17206.72837623769</v>
          </cell>
          <cell r="H9">
            <v>77506.439407717393</v>
          </cell>
        </row>
        <row r="10">
          <cell r="C10">
            <v>-9.2119217285104082E-2</v>
          </cell>
          <cell r="D10">
            <v>3.4951430664062505E-2</v>
          </cell>
          <cell r="E10">
            <v>1E-8</v>
          </cell>
          <cell r="F10">
            <v>-54254.783625673044</v>
          </cell>
          <cell r="G10">
            <v>33850.85540064011</v>
          </cell>
          <cell r="H10">
            <v>-25682.191512989477</v>
          </cell>
        </row>
        <row r="11">
          <cell r="C11">
            <v>-0.24068628731224684</v>
          </cell>
          <cell r="D11">
            <v>-1.0316221746541562E-2</v>
          </cell>
          <cell r="E11">
            <v>0.14462252441406248</v>
          </cell>
          <cell r="F11">
            <v>-34541.463442640095</v>
          </cell>
          <cell r="G11">
            <v>-3642.1417311872319</v>
          </cell>
          <cell r="H11">
            <v>233283.96062809508</v>
          </cell>
        </row>
        <row r="12">
          <cell r="C12">
            <v>-0.26227616642467677</v>
          </cell>
          <cell r="D12">
            <v>6.1925102539062499E-2</v>
          </cell>
          <cell r="E12">
            <v>7.1370522460937488E-2</v>
          </cell>
          <cell r="F12">
            <v>-23738.311478186748</v>
          </cell>
          <cell r="G12">
            <v>20053.096813074615</v>
          </cell>
          <cell r="H12">
            <v>25163.681606017326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75">
          <cell r="B175" t="str">
            <v>End of Period Capital Accounts, $000s</v>
          </cell>
        </row>
        <row r="201">
          <cell r="B201">
            <v>0</v>
          </cell>
        </row>
        <row r="240">
          <cell r="B240" t="str">
            <v>Minimum Gain Chargeback, $000s</v>
          </cell>
        </row>
        <row r="525">
          <cell r="B525" t="str">
            <v>Cash Flow Distributions from Partnership  $000s</v>
          </cell>
        </row>
        <row r="596">
          <cell r="B596" t="str">
            <v>Total Cash Payments from Partnership, $000s</v>
          </cell>
        </row>
        <row r="609">
          <cell r="B609" t="str">
            <v>Total Federal &amp; State Tax Benefit/(Expense), $000s</v>
          </cell>
        </row>
        <row r="635">
          <cell r="B635" t="str">
            <v>Net Cash Flow After Tax, $000s</v>
          </cell>
        </row>
      </sheetData>
      <sheetData sheetId="11"/>
      <sheetData sheetId="12"/>
      <sheetData sheetId="13">
        <row r="13">
          <cell r="B13">
            <v>41214</v>
          </cell>
        </row>
        <row r="14">
          <cell r="B14">
            <v>41244</v>
          </cell>
        </row>
        <row r="15">
          <cell r="B15">
            <v>41275</v>
          </cell>
        </row>
        <row r="16">
          <cell r="B16">
            <v>41306</v>
          </cell>
        </row>
        <row r="17">
          <cell r="B17">
            <v>41334</v>
          </cell>
        </row>
        <row r="18">
          <cell r="B18">
            <v>41365</v>
          </cell>
        </row>
        <row r="19">
          <cell r="B19">
            <v>41395</v>
          </cell>
        </row>
        <row r="20">
          <cell r="B20">
            <v>41426</v>
          </cell>
        </row>
        <row r="21">
          <cell r="B21">
            <v>41456</v>
          </cell>
        </row>
        <row r="22">
          <cell r="B22">
            <v>41487</v>
          </cell>
        </row>
        <row r="23">
          <cell r="B23">
            <v>41518</v>
          </cell>
        </row>
        <row r="24">
          <cell r="B24">
            <v>41548</v>
          </cell>
        </row>
        <row r="25">
          <cell r="B25">
            <v>41579</v>
          </cell>
        </row>
        <row r="26">
          <cell r="B26">
            <v>41609</v>
          </cell>
        </row>
        <row r="27">
          <cell r="B27">
            <v>41640</v>
          </cell>
        </row>
        <row r="28">
          <cell r="B28">
            <v>41671</v>
          </cell>
        </row>
        <row r="29">
          <cell r="B29">
            <v>41699</v>
          </cell>
        </row>
        <row r="30">
          <cell r="B30">
            <v>41730</v>
          </cell>
        </row>
        <row r="31">
          <cell r="B31">
            <v>41760</v>
          </cell>
        </row>
        <row r="32">
          <cell r="B32">
            <v>41791</v>
          </cell>
        </row>
        <row r="33">
          <cell r="B33">
            <v>41821</v>
          </cell>
        </row>
        <row r="34">
          <cell r="B34">
            <v>41852</v>
          </cell>
        </row>
        <row r="35">
          <cell r="B35">
            <v>41883</v>
          </cell>
        </row>
        <row r="36">
          <cell r="B36">
            <v>41913</v>
          </cell>
        </row>
        <row r="37">
          <cell r="B37">
            <v>41944</v>
          </cell>
        </row>
        <row r="38">
          <cell r="B38">
            <v>41974</v>
          </cell>
        </row>
        <row r="39">
          <cell r="B39">
            <v>42005</v>
          </cell>
        </row>
        <row r="40">
          <cell r="B40">
            <v>42036</v>
          </cell>
        </row>
        <row r="41">
          <cell r="B41">
            <v>42064</v>
          </cell>
        </row>
        <row r="42">
          <cell r="B42">
            <v>42095</v>
          </cell>
        </row>
        <row r="43">
          <cell r="B43">
            <v>42125</v>
          </cell>
        </row>
        <row r="44">
          <cell r="B44">
            <v>42156</v>
          </cell>
        </row>
        <row r="45">
          <cell r="B45">
            <v>42186</v>
          </cell>
        </row>
        <row r="46">
          <cell r="B46">
            <v>42217</v>
          </cell>
        </row>
        <row r="47">
          <cell r="B47">
            <v>42248</v>
          </cell>
        </row>
        <row r="48">
          <cell r="B48">
            <v>42278</v>
          </cell>
        </row>
        <row r="49">
          <cell r="B49">
            <v>42309</v>
          </cell>
        </row>
        <row r="50">
          <cell r="B50">
            <v>42339</v>
          </cell>
        </row>
        <row r="51">
          <cell r="B51">
            <v>42370</v>
          </cell>
        </row>
        <row r="52">
          <cell r="B52">
            <v>42401</v>
          </cell>
        </row>
        <row r="53">
          <cell r="B53">
            <v>42430</v>
          </cell>
        </row>
        <row r="54">
          <cell r="B54">
            <v>42461</v>
          </cell>
        </row>
        <row r="55">
          <cell r="B55">
            <v>42491</v>
          </cell>
        </row>
        <row r="56">
          <cell r="B56">
            <v>42522</v>
          </cell>
        </row>
        <row r="57">
          <cell r="B57">
            <v>42552</v>
          </cell>
        </row>
        <row r="58">
          <cell r="B58">
            <v>42583</v>
          </cell>
        </row>
        <row r="59">
          <cell r="B59">
            <v>42614</v>
          </cell>
        </row>
        <row r="60">
          <cell r="B60">
            <v>42644</v>
          </cell>
        </row>
        <row r="61">
          <cell r="B61">
            <v>42675</v>
          </cell>
        </row>
        <row r="62">
          <cell r="B62">
            <v>42705</v>
          </cell>
        </row>
        <row r="63">
          <cell r="B63">
            <v>42736</v>
          </cell>
        </row>
        <row r="64">
          <cell r="B64">
            <v>42767</v>
          </cell>
        </row>
        <row r="65">
          <cell r="B65">
            <v>42795</v>
          </cell>
        </row>
        <row r="66">
          <cell r="B66">
            <v>42826</v>
          </cell>
        </row>
        <row r="67">
          <cell r="B67">
            <v>42856</v>
          </cell>
        </row>
        <row r="68">
          <cell r="B68">
            <v>42887</v>
          </cell>
        </row>
        <row r="69">
          <cell r="B69">
            <v>42917</v>
          </cell>
        </row>
        <row r="70">
          <cell r="B70">
            <v>42948</v>
          </cell>
        </row>
        <row r="71">
          <cell r="B71">
            <v>42979</v>
          </cell>
        </row>
        <row r="72">
          <cell r="B72">
            <v>43009</v>
          </cell>
        </row>
        <row r="73">
          <cell r="B73">
            <v>43040</v>
          </cell>
        </row>
        <row r="74">
          <cell r="B74">
            <v>43070</v>
          </cell>
        </row>
        <row r="75">
          <cell r="B75">
            <v>43101</v>
          </cell>
        </row>
        <row r="76">
          <cell r="B76">
            <v>43132</v>
          </cell>
        </row>
        <row r="77">
          <cell r="B77">
            <v>43160</v>
          </cell>
        </row>
        <row r="78">
          <cell r="B78">
            <v>43191</v>
          </cell>
        </row>
        <row r="79">
          <cell r="B79">
            <v>43221</v>
          </cell>
        </row>
        <row r="80">
          <cell r="B80">
            <v>43252</v>
          </cell>
        </row>
        <row r="81">
          <cell r="B81">
            <v>43282</v>
          </cell>
        </row>
        <row r="82">
          <cell r="B82">
            <v>43313</v>
          </cell>
        </row>
        <row r="83">
          <cell r="B83">
            <v>43344</v>
          </cell>
        </row>
        <row r="84">
          <cell r="B84">
            <v>43374</v>
          </cell>
        </row>
        <row r="85">
          <cell r="B85">
            <v>43405</v>
          </cell>
        </row>
        <row r="86">
          <cell r="B86">
            <v>43435</v>
          </cell>
        </row>
        <row r="87">
          <cell r="B87">
            <v>43466</v>
          </cell>
        </row>
        <row r="88">
          <cell r="B88">
            <v>43497</v>
          </cell>
        </row>
        <row r="89">
          <cell r="B89">
            <v>43525</v>
          </cell>
        </row>
        <row r="90">
          <cell r="B90">
            <v>43556</v>
          </cell>
        </row>
        <row r="91">
          <cell r="B91">
            <v>43586</v>
          </cell>
        </row>
        <row r="92">
          <cell r="B92">
            <v>43617</v>
          </cell>
        </row>
        <row r="93">
          <cell r="B93">
            <v>43647</v>
          </cell>
        </row>
        <row r="94">
          <cell r="B94">
            <v>43678</v>
          </cell>
        </row>
        <row r="95">
          <cell r="B95">
            <v>43709</v>
          </cell>
        </row>
        <row r="96">
          <cell r="B96">
            <v>43739</v>
          </cell>
        </row>
        <row r="97">
          <cell r="B97">
            <v>43770</v>
          </cell>
        </row>
        <row r="98">
          <cell r="B98">
            <v>43800</v>
          </cell>
        </row>
        <row r="99">
          <cell r="B99">
            <v>43831</v>
          </cell>
        </row>
        <row r="100">
          <cell r="B100">
            <v>43862</v>
          </cell>
        </row>
        <row r="101">
          <cell r="B101">
            <v>43891</v>
          </cell>
        </row>
        <row r="102">
          <cell r="B102">
            <v>43922</v>
          </cell>
        </row>
        <row r="103">
          <cell r="B103">
            <v>43952</v>
          </cell>
        </row>
        <row r="104">
          <cell r="B104">
            <v>43983</v>
          </cell>
        </row>
        <row r="105">
          <cell r="B105">
            <v>44013</v>
          </cell>
        </row>
        <row r="106">
          <cell r="B106">
            <v>44044</v>
          </cell>
        </row>
        <row r="107">
          <cell r="B107">
            <v>44075</v>
          </cell>
        </row>
        <row r="108">
          <cell r="B108">
            <v>44105</v>
          </cell>
        </row>
        <row r="109">
          <cell r="B109">
            <v>44136</v>
          </cell>
        </row>
        <row r="110">
          <cell r="B110">
            <v>44166</v>
          </cell>
        </row>
        <row r="111">
          <cell r="B111">
            <v>44197</v>
          </cell>
        </row>
        <row r="112">
          <cell r="B112">
            <v>44228</v>
          </cell>
        </row>
        <row r="113">
          <cell r="B113">
            <v>44256</v>
          </cell>
        </row>
        <row r="114">
          <cell r="B114">
            <v>44287</v>
          </cell>
        </row>
        <row r="115">
          <cell r="B115">
            <v>44317</v>
          </cell>
        </row>
        <row r="116">
          <cell r="B116">
            <v>44348</v>
          </cell>
        </row>
        <row r="117">
          <cell r="B117">
            <v>44378</v>
          </cell>
        </row>
        <row r="118">
          <cell r="B118">
            <v>44409</v>
          </cell>
        </row>
        <row r="119">
          <cell r="B119">
            <v>44440</v>
          </cell>
        </row>
        <row r="120">
          <cell r="B120">
            <v>44470</v>
          </cell>
        </row>
        <row r="121">
          <cell r="B121">
            <v>44501</v>
          </cell>
        </row>
        <row r="122">
          <cell r="B122">
            <v>44531</v>
          </cell>
        </row>
        <row r="123">
          <cell r="B123">
            <v>44562</v>
          </cell>
        </row>
        <row r="124">
          <cell r="B124">
            <v>44593</v>
          </cell>
        </row>
        <row r="125">
          <cell r="B125">
            <v>44621</v>
          </cell>
        </row>
        <row r="126">
          <cell r="B126">
            <v>44652</v>
          </cell>
        </row>
        <row r="127">
          <cell r="B127">
            <v>44682</v>
          </cell>
        </row>
        <row r="128">
          <cell r="B128">
            <v>44713</v>
          </cell>
        </row>
        <row r="129">
          <cell r="B129">
            <v>44743</v>
          </cell>
        </row>
        <row r="130">
          <cell r="B130">
            <v>44774</v>
          </cell>
        </row>
        <row r="131">
          <cell r="B131">
            <v>44805</v>
          </cell>
        </row>
        <row r="132">
          <cell r="B132">
            <v>44835</v>
          </cell>
        </row>
        <row r="133">
          <cell r="B133">
            <v>44866</v>
          </cell>
        </row>
        <row r="134">
          <cell r="B134">
            <v>44896</v>
          </cell>
        </row>
        <row r="135">
          <cell r="B135">
            <v>44927</v>
          </cell>
        </row>
        <row r="136">
          <cell r="B136">
            <v>44958</v>
          </cell>
        </row>
        <row r="137">
          <cell r="B137">
            <v>44986</v>
          </cell>
        </row>
        <row r="138">
          <cell r="B138">
            <v>45017</v>
          </cell>
        </row>
        <row r="139">
          <cell r="B139">
            <v>45047</v>
          </cell>
        </row>
        <row r="140">
          <cell r="B140">
            <v>45078</v>
          </cell>
        </row>
        <row r="141">
          <cell r="B141">
            <v>45108</v>
          </cell>
        </row>
        <row r="142">
          <cell r="B142">
            <v>45139</v>
          </cell>
        </row>
        <row r="143">
          <cell r="B143">
            <v>45170</v>
          </cell>
        </row>
        <row r="144">
          <cell r="B144">
            <v>45200</v>
          </cell>
        </row>
        <row r="145">
          <cell r="B145">
            <v>45231</v>
          </cell>
        </row>
        <row r="146">
          <cell r="B146">
            <v>45261</v>
          </cell>
        </row>
        <row r="147">
          <cell r="B147">
            <v>45292</v>
          </cell>
        </row>
        <row r="148">
          <cell r="B148">
            <v>45323</v>
          </cell>
        </row>
        <row r="149">
          <cell r="B149">
            <v>45352</v>
          </cell>
        </row>
        <row r="150">
          <cell r="B150">
            <v>45383</v>
          </cell>
        </row>
        <row r="151">
          <cell r="B151">
            <v>45413</v>
          </cell>
        </row>
        <row r="152">
          <cell r="B152">
            <v>45444</v>
          </cell>
        </row>
        <row r="153">
          <cell r="B153">
            <v>45474</v>
          </cell>
        </row>
        <row r="154">
          <cell r="B154">
            <v>45505</v>
          </cell>
        </row>
        <row r="155">
          <cell r="B155">
            <v>45536</v>
          </cell>
        </row>
        <row r="156">
          <cell r="B156">
            <v>45566</v>
          </cell>
        </row>
        <row r="157">
          <cell r="B157">
            <v>45597</v>
          </cell>
        </row>
        <row r="158">
          <cell r="B158">
            <v>45627</v>
          </cell>
        </row>
        <row r="159">
          <cell r="B159">
            <v>45658</v>
          </cell>
        </row>
        <row r="160">
          <cell r="B160">
            <v>45689</v>
          </cell>
        </row>
        <row r="161">
          <cell r="B161">
            <v>45717</v>
          </cell>
        </row>
        <row r="162">
          <cell r="B162">
            <v>45748</v>
          </cell>
        </row>
        <row r="163">
          <cell r="B163">
            <v>45778</v>
          </cell>
        </row>
        <row r="164">
          <cell r="B164">
            <v>45809</v>
          </cell>
        </row>
        <row r="165">
          <cell r="B165">
            <v>45839</v>
          </cell>
        </row>
        <row r="166">
          <cell r="B166">
            <v>45870</v>
          </cell>
        </row>
        <row r="167">
          <cell r="B167">
            <v>45901</v>
          </cell>
        </row>
        <row r="168">
          <cell r="B168">
            <v>45931</v>
          </cell>
        </row>
        <row r="169">
          <cell r="B169">
            <v>45962</v>
          </cell>
        </row>
        <row r="170">
          <cell r="B170">
            <v>45992</v>
          </cell>
        </row>
        <row r="171">
          <cell r="B171">
            <v>46023</v>
          </cell>
        </row>
        <row r="172">
          <cell r="B172">
            <v>46054</v>
          </cell>
        </row>
        <row r="173">
          <cell r="B173">
            <v>46082</v>
          </cell>
        </row>
        <row r="174">
          <cell r="B174">
            <v>46113</v>
          </cell>
        </row>
        <row r="175">
          <cell r="B175">
            <v>46143</v>
          </cell>
        </row>
        <row r="176">
          <cell r="B176">
            <v>46174</v>
          </cell>
        </row>
        <row r="177">
          <cell r="B177">
            <v>46204</v>
          </cell>
        </row>
        <row r="178">
          <cell r="B178">
            <v>46235</v>
          </cell>
        </row>
        <row r="179">
          <cell r="B179">
            <v>46266</v>
          </cell>
        </row>
        <row r="180">
          <cell r="B180">
            <v>46296</v>
          </cell>
        </row>
        <row r="181">
          <cell r="B181">
            <v>46327</v>
          </cell>
        </row>
        <row r="182">
          <cell r="B182">
            <v>46357</v>
          </cell>
        </row>
        <row r="183">
          <cell r="B183">
            <v>46388</v>
          </cell>
        </row>
        <row r="184">
          <cell r="B184">
            <v>46419</v>
          </cell>
        </row>
        <row r="185">
          <cell r="B185">
            <v>46447</v>
          </cell>
        </row>
        <row r="186">
          <cell r="B186">
            <v>46478</v>
          </cell>
        </row>
        <row r="187">
          <cell r="B187">
            <v>46508</v>
          </cell>
        </row>
        <row r="188">
          <cell r="B188">
            <v>46539</v>
          </cell>
        </row>
        <row r="189">
          <cell r="B189">
            <v>46569</v>
          </cell>
        </row>
        <row r="190">
          <cell r="B190">
            <v>46600</v>
          </cell>
        </row>
        <row r="191">
          <cell r="B191">
            <v>46631</v>
          </cell>
        </row>
        <row r="192">
          <cell r="B192">
            <v>46661</v>
          </cell>
        </row>
        <row r="193">
          <cell r="B193">
            <v>46692</v>
          </cell>
        </row>
        <row r="194">
          <cell r="B194">
            <v>46722</v>
          </cell>
        </row>
        <row r="195">
          <cell r="B195">
            <v>46753</v>
          </cell>
        </row>
        <row r="196">
          <cell r="B196">
            <v>46784</v>
          </cell>
        </row>
        <row r="197">
          <cell r="B197">
            <v>46813</v>
          </cell>
        </row>
        <row r="198">
          <cell r="B198">
            <v>46844</v>
          </cell>
        </row>
        <row r="199">
          <cell r="B199">
            <v>46874</v>
          </cell>
        </row>
        <row r="200">
          <cell r="B200">
            <v>46905</v>
          </cell>
        </row>
        <row r="201">
          <cell r="B201">
            <v>46935</v>
          </cell>
        </row>
        <row r="202">
          <cell r="B202">
            <v>46966</v>
          </cell>
        </row>
        <row r="203">
          <cell r="B203">
            <v>46997</v>
          </cell>
        </row>
        <row r="204">
          <cell r="B204">
            <v>47027</v>
          </cell>
        </row>
        <row r="205">
          <cell r="B205">
            <v>47058</v>
          </cell>
        </row>
        <row r="206">
          <cell r="B206">
            <v>47088</v>
          </cell>
        </row>
        <row r="207">
          <cell r="B207">
            <v>47119</v>
          </cell>
        </row>
        <row r="208">
          <cell r="B208">
            <v>47150</v>
          </cell>
        </row>
        <row r="209">
          <cell r="B209">
            <v>47178</v>
          </cell>
        </row>
        <row r="210">
          <cell r="B210">
            <v>47209</v>
          </cell>
        </row>
        <row r="211">
          <cell r="B211">
            <v>47239</v>
          </cell>
        </row>
        <row r="212">
          <cell r="B212">
            <v>47270</v>
          </cell>
        </row>
        <row r="213">
          <cell r="B213">
            <v>47300</v>
          </cell>
        </row>
        <row r="214">
          <cell r="B214">
            <v>47331</v>
          </cell>
        </row>
        <row r="215">
          <cell r="B215">
            <v>47362</v>
          </cell>
        </row>
        <row r="216">
          <cell r="B216">
            <v>47392</v>
          </cell>
        </row>
        <row r="217">
          <cell r="B217">
            <v>47423</v>
          </cell>
        </row>
        <row r="218">
          <cell r="B218">
            <v>47453</v>
          </cell>
        </row>
        <row r="219">
          <cell r="B219">
            <v>47484</v>
          </cell>
        </row>
        <row r="220">
          <cell r="B220">
            <v>47515</v>
          </cell>
        </row>
        <row r="221">
          <cell r="B221">
            <v>47543</v>
          </cell>
        </row>
        <row r="222">
          <cell r="B222">
            <v>47574</v>
          </cell>
        </row>
        <row r="223">
          <cell r="B223">
            <v>47604</v>
          </cell>
        </row>
        <row r="224">
          <cell r="B224">
            <v>47635</v>
          </cell>
        </row>
        <row r="225">
          <cell r="B225">
            <v>47665</v>
          </cell>
        </row>
        <row r="226">
          <cell r="B226">
            <v>47696</v>
          </cell>
        </row>
        <row r="227">
          <cell r="B227">
            <v>47727</v>
          </cell>
        </row>
        <row r="228">
          <cell r="B228">
            <v>47757</v>
          </cell>
        </row>
        <row r="229">
          <cell r="B229">
            <v>47788</v>
          </cell>
        </row>
        <row r="230">
          <cell r="B230">
            <v>47818</v>
          </cell>
        </row>
        <row r="231">
          <cell r="B231">
            <v>47849</v>
          </cell>
        </row>
        <row r="232">
          <cell r="B232">
            <v>47880</v>
          </cell>
        </row>
        <row r="233">
          <cell r="B233">
            <v>47908</v>
          </cell>
        </row>
        <row r="234">
          <cell r="B234">
            <v>47939</v>
          </cell>
        </row>
        <row r="235">
          <cell r="B235">
            <v>47969</v>
          </cell>
        </row>
        <row r="236">
          <cell r="B236">
            <v>48000</v>
          </cell>
        </row>
        <row r="237">
          <cell r="B237">
            <v>48030</v>
          </cell>
        </row>
        <row r="238">
          <cell r="B238">
            <v>48061</v>
          </cell>
        </row>
        <row r="239">
          <cell r="B239">
            <v>48092</v>
          </cell>
        </row>
        <row r="240">
          <cell r="B240">
            <v>48122</v>
          </cell>
        </row>
        <row r="241">
          <cell r="B241">
            <v>48153</v>
          </cell>
        </row>
        <row r="242">
          <cell r="B242">
            <v>48183</v>
          </cell>
        </row>
        <row r="243">
          <cell r="B243">
            <v>48214</v>
          </cell>
        </row>
        <row r="244">
          <cell r="B244">
            <v>48245</v>
          </cell>
        </row>
        <row r="245">
          <cell r="B245">
            <v>48274</v>
          </cell>
        </row>
        <row r="246">
          <cell r="B246">
            <v>48305</v>
          </cell>
        </row>
        <row r="247">
          <cell r="B247">
            <v>48335</v>
          </cell>
        </row>
        <row r="248">
          <cell r="B248">
            <v>48366</v>
          </cell>
        </row>
        <row r="249">
          <cell r="B249">
            <v>48396</v>
          </cell>
        </row>
        <row r="250">
          <cell r="B250">
            <v>48427</v>
          </cell>
        </row>
        <row r="251">
          <cell r="B251">
            <v>48458</v>
          </cell>
        </row>
        <row r="252">
          <cell r="B252">
            <v>48488</v>
          </cell>
        </row>
      </sheetData>
      <sheetData sheetId="14">
        <row r="14">
          <cell r="G14">
            <v>0.94</v>
          </cell>
        </row>
      </sheetData>
      <sheetData sheetId="15"/>
      <sheetData sheetId="16">
        <row r="11">
          <cell r="BC11" t="str">
            <v>Depreciation</v>
          </cell>
        </row>
      </sheetData>
      <sheetData sheetId="17"/>
      <sheetData sheetId="18"/>
      <sheetData sheetId="19">
        <row r="11">
          <cell r="BT11" t="str">
            <v>Depreciation</v>
          </cell>
        </row>
      </sheetData>
      <sheetData sheetId="20"/>
      <sheetData sheetId="21"/>
      <sheetData sheetId="22">
        <row r="3">
          <cell r="A3">
            <v>1</v>
          </cell>
        </row>
        <row r="4">
          <cell r="A4">
            <v>1</v>
          </cell>
        </row>
        <row r="5">
          <cell r="A5">
            <v>1</v>
          </cell>
        </row>
        <row r="6">
          <cell r="A6">
            <v>1</v>
          </cell>
        </row>
        <row r="7">
          <cell r="A7">
            <v>1</v>
          </cell>
        </row>
        <row r="8">
          <cell r="A8">
            <v>1</v>
          </cell>
        </row>
        <row r="9">
          <cell r="A9">
            <v>1</v>
          </cell>
        </row>
        <row r="10">
          <cell r="A10">
            <v>1</v>
          </cell>
        </row>
        <row r="11">
          <cell r="A11">
            <v>1</v>
          </cell>
        </row>
        <row r="169">
          <cell r="A169">
            <v>-1</v>
          </cell>
        </row>
        <row r="170">
          <cell r="A170">
            <v>-1</v>
          </cell>
        </row>
        <row r="171">
          <cell r="A171">
            <v>-1</v>
          </cell>
        </row>
        <row r="172">
          <cell r="A172">
            <v>-1</v>
          </cell>
        </row>
        <row r="173">
          <cell r="A173">
            <v>-1</v>
          </cell>
        </row>
        <row r="174">
          <cell r="A174">
            <v>-1</v>
          </cell>
        </row>
        <row r="175">
          <cell r="A175">
            <v>-1</v>
          </cell>
        </row>
        <row r="176">
          <cell r="A176">
            <v>-1</v>
          </cell>
        </row>
        <row r="177">
          <cell r="A177">
            <v>-1</v>
          </cell>
        </row>
        <row r="178">
          <cell r="A178">
            <v>-1</v>
          </cell>
        </row>
        <row r="179">
          <cell r="A179">
            <v>-1</v>
          </cell>
        </row>
        <row r="180">
          <cell r="A180">
            <v>-1</v>
          </cell>
        </row>
        <row r="181">
          <cell r="A181">
            <v>-1</v>
          </cell>
        </row>
        <row r="182">
          <cell r="A182">
            <v>-1</v>
          </cell>
        </row>
        <row r="189">
          <cell r="A189">
            <v>0</v>
          </cell>
        </row>
        <row r="194">
          <cell r="A194">
            <v>1</v>
          </cell>
        </row>
        <row r="195">
          <cell r="A195">
            <v>1</v>
          </cell>
        </row>
        <row r="221">
          <cell r="A221">
            <v>1</v>
          </cell>
        </row>
        <row r="222">
          <cell r="A222">
            <v>1</v>
          </cell>
        </row>
        <row r="223">
          <cell r="A223">
            <v>2</v>
          </cell>
        </row>
        <row r="224">
          <cell r="A224">
            <v>2</v>
          </cell>
        </row>
        <row r="225">
          <cell r="A225">
            <v>1</v>
          </cell>
        </row>
        <row r="226">
          <cell r="A226">
            <v>1</v>
          </cell>
        </row>
        <row r="227">
          <cell r="A227">
            <v>1</v>
          </cell>
        </row>
        <row r="228">
          <cell r="A228">
            <v>-1</v>
          </cell>
        </row>
        <row r="229">
          <cell r="A229">
            <v>-1</v>
          </cell>
        </row>
        <row r="230">
          <cell r="A230">
            <v>-1</v>
          </cell>
        </row>
        <row r="231">
          <cell r="A231">
            <v>-1</v>
          </cell>
        </row>
        <row r="232">
          <cell r="A232">
            <v>1</v>
          </cell>
        </row>
        <row r="233">
          <cell r="A233">
            <v>1</v>
          </cell>
        </row>
        <row r="239">
          <cell r="A239">
            <v>1</v>
          </cell>
        </row>
        <row r="240">
          <cell r="A240">
            <v>-1</v>
          </cell>
        </row>
        <row r="241">
          <cell r="A241">
            <v>-1</v>
          </cell>
        </row>
        <row r="242">
          <cell r="A242">
            <v>1</v>
          </cell>
        </row>
        <row r="243">
          <cell r="A243">
            <v>1</v>
          </cell>
        </row>
        <row r="244">
          <cell r="A244">
            <v>1</v>
          </cell>
        </row>
        <row r="245">
          <cell r="A245">
            <v>1</v>
          </cell>
        </row>
        <row r="246">
          <cell r="A246">
            <v>-1</v>
          </cell>
        </row>
        <row r="247">
          <cell r="A247">
            <v>-1</v>
          </cell>
        </row>
        <row r="248">
          <cell r="A248">
            <v>1</v>
          </cell>
        </row>
        <row r="249">
          <cell r="A249">
            <v>1</v>
          </cell>
        </row>
        <row r="250">
          <cell r="A250">
            <v>-1</v>
          </cell>
        </row>
        <row r="251">
          <cell r="A251">
            <v>-1</v>
          </cell>
        </row>
        <row r="252">
          <cell r="A252">
            <v>-1</v>
          </cell>
        </row>
        <row r="253">
          <cell r="A253">
            <v>-1</v>
          </cell>
        </row>
        <row r="254">
          <cell r="A254">
            <v>-1</v>
          </cell>
        </row>
        <row r="255">
          <cell r="A255">
            <v>-1</v>
          </cell>
        </row>
        <row r="256">
          <cell r="A256">
            <v>-1</v>
          </cell>
        </row>
        <row r="257">
          <cell r="A257">
            <v>-1</v>
          </cell>
        </row>
        <row r="258">
          <cell r="A258">
            <v>-1</v>
          </cell>
        </row>
        <row r="259">
          <cell r="A259">
            <v>-1</v>
          </cell>
        </row>
        <row r="403">
          <cell r="A403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">
          <cell r="C3" t="str">
            <v>Q:\CORP6\FA&amp;P\Renewable Projects\NaturEner\309Mw 051810\[EconExpert-Wind 7056.3 ob RIMROCK 23.xls</v>
          </cell>
        </row>
        <row r="4">
          <cell r="B4" t="str">
            <v>C:\Users\Bill Fisher\Desktop\CURRENT CONSULTNG\SDG&amp;E\6-22-2010\[EconExpert-Wind 7056.3 ob RIMROCK 23.xls]Table 13 Depreciation</v>
          </cell>
        </row>
        <row r="128">
          <cell r="D128">
            <v>41214</v>
          </cell>
          <cell r="E128">
            <v>39783</v>
          </cell>
          <cell r="F128">
            <v>40148</v>
          </cell>
          <cell r="G128">
            <v>40513</v>
          </cell>
          <cell r="H128">
            <v>40878</v>
          </cell>
          <cell r="I128">
            <v>41214</v>
          </cell>
          <cell r="J128">
            <v>41214</v>
          </cell>
          <cell r="K128">
            <v>41214</v>
          </cell>
          <cell r="L128">
            <v>41244</v>
          </cell>
          <cell r="M128">
            <v>41456</v>
          </cell>
          <cell r="N128">
            <v>41821</v>
          </cell>
          <cell r="O128">
            <v>42186</v>
          </cell>
          <cell r="P128">
            <v>42552</v>
          </cell>
          <cell r="Q128">
            <v>42917</v>
          </cell>
          <cell r="R128">
            <v>43282</v>
          </cell>
          <cell r="S128">
            <v>43647</v>
          </cell>
          <cell r="T128">
            <v>44013</v>
          </cell>
          <cell r="U128">
            <v>44378</v>
          </cell>
          <cell r="V128">
            <v>44743</v>
          </cell>
          <cell r="W128">
            <v>45108</v>
          </cell>
          <cell r="X128">
            <v>45474</v>
          </cell>
          <cell r="Y128">
            <v>45839</v>
          </cell>
          <cell r="Z128">
            <v>46204</v>
          </cell>
          <cell r="AA128">
            <v>46569</v>
          </cell>
          <cell r="AB128">
            <v>46935</v>
          </cell>
          <cell r="AC128">
            <v>47300</v>
          </cell>
          <cell r="AD128">
            <v>47665</v>
          </cell>
          <cell r="AE128">
            <v>48030</v>
          </cell>
          <cell r="AF128">
            <v>48335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-377227.00476606289</v>
          </cell>
        </row>
        <row r="144">
          <cell r="J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-377227.00476606289</v>
          </cell>
          <cell r="J145">
            <v>0</v>
          </cell>
        </row>
        <row r="146">
          <cell r="L146">
            <v>4405.6563120954797</v>
          </cell>
          <cell r="M146">
            <v>26776.403780872977</v>
          </cell>
          <cell r="N146">
            <v>28104.598383531247</v>
          </cell>
          <cell r="O146">
            <v>27880.550764603373</v>
          </cell>
          <cell r="P146">
            <v>27501.715442585504</v>
          </cell>
          <cell r="Q146">
            <v>26610.784844874426</v>
          </cell>
          <cell r="R146">
            <v>25674.641221220598</v>
          </cell>
          <cell r="S146">
            <v>24723.391255672614</v>
          </cell>
          <cell r="T146">
            <v>23971.440117118938</v>
          </cell>
          <cell r="U146">
            <v>23266.138663260193</v>
          </cell>
          <cell r="V146">
            <v>25855.993797248513</v>
          </cell>
          <cell r="W146">
            <v>39916.635854411681</v>
          </cell>
          <cell r="X146">
            <v>39877.828315987659</v>
          </cell>
          <cell r="Y146">
            <v>40944.020997652558</v>
          </cell>
          <cell r="Z146">
            <v>41624.44787529781</v>
          </cell>
          <cell r="AA146">
            <v>42205.176895558732</v>
          </cell>
          <cell r="AB146">
            <v>42763.067185474407</v>
          </cell>
          <cell r="AC146">
            <v>43220.253125507807</v>
          </cell>
          <cell r="AD146">
            <v>43501.440707236652</v>
          </cell>
          <cell r="AE146">
            <v>43777.410097166037</v>
          </cell>
          <cell r="AF146">
            <v>77990.33695109206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</row>
        <row r="154"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</row>
      </sheetData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_A1.2_General Info"/>
      <sheetName val="data_Summary_1_1"/>
      <sheetName val="Combined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s"/>
      <sheetName val="data_Summary_1_1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a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iver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M"/>
      <sheetName val="Drop Down List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uity Plan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ivers"/>
      <sheetName val="Projections"/>
      <sheetName val="Macro"/>
      <sheetName val="MAIN"/>
      <sheetName val="Valuation"/>
      <sheetName val="US$"/>
      <sheetName val="Ajustes"/>
      <sheetName val="DIV INC"/>
      <sheetName val="Developer Notes"/>
      <sheetName val="LTM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Dispatch"/>
      <sheetName val="IRD_Chile_ABR2002"/>
      <sheetName val="Btu&lt;=&gt;Therms&lt;=&gt;CF"/>
      <sheetName val="Benchmark Pick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61">
          <cell r="G461">
            <v>0</v>
          </cell>
          <cell r="H461">
            <v>0</v>
          </cell>
          <cell r="I461">
            <v>33480.398999999998</v>
          </cell>
          <cell r="J461">
            <v>34821.898000000001</v>
          </cell>
          <cell r="L461">
            <v>0</v>
          </cell>
          <cell r="M461">
            <v>33480.398999999998</v>
          </cell>
          <cell r="N461">
            <v>34821.898000000001</v>
          </cell>
        </row>
        <row r="463">
          <cell r="G463">
            <v>0</v>
          </cell>
          <cell r="H463">
            <v>0</v>
          </cell>
          <cell r="I463">
            <v>21802.706999999999</v>
          </cell>
          <cell r="J463">
            <v>23807.432000000001</v>
          </cell>
          <cell r="L463">
            <v>0</v>
          </cell>
          <cell r="M463">
            <v>21802.706999999999</v>
          </cell>
          <cell r="N463">
            <v>23807.432000000001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G465" t="str">
            <v>______</v>
          </cell>
          <cell r="H465" t="str">
            <v>______</v>
          </cell>
          <cell r="I465" t="str">
            <v>______</v>
          </cell>
          <cell r="J465" t="str">
            <v>______</v>
          </cell>
          <cell r="L465" t="str">
            <v>______</v>
          </cell>
          <cell r="M465" t="str">
            <v>______</v>
          </cell>
          <cell r="N465" t="str">
            <v>______</v>
          </cell>
        </row>
        <row r="466">
          <cell r="G466">
            <v>0</v>
          </cell>
          <cell r="H466">
            <v>0</v>
          </cell>
          <cell r="I466">
            <v>11677.691999999999</v>
          </cell>
          <cell r="J466">
            <v>11014.466</v>
          </cell>
          <cell r="L466">
            <v>0</v>
          </cell>
          <cell r="M466">
            <v>11677.691999999999</v>
          </cell>
          <cell r="N466">
            <v>11014.466</v>
          </cell>
        </row>
        <row r="468">
          <cell r="G468">
            <v>0</v>
          </cell>
          <cell r="H468">
            <v>0</v>
          </cell>
          <cell r="I468">
            <v>1181.8440000000001</v>
          </cell>
          <cell r="J468">
            <v>1328.3879999999999</v>
          </cell>
          <cell r="L468">
            <v>0</v>
          </cell>
          <cell r="M468">
            <v>1181.8440000000001</v>
          </cell>
          <cell r="N468">
            <v>1328.3879999999999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G470" t="str">
            <v>______</v>
          </cell>
          <cell r="H470" t="str">
            <v>______</v>
          </cell>
          <cell r="I470" t="str">
            <v>______</v>
          </cell>
          <cell r="J470" t="str">
            <v>______</v>
          </cell>
          <cell r="L470" t="str">
            <v>______</v>
          </cell>
          <cell r="M470" t="str">
            <v>______</v>
          </cell>
          <cell r="N470" t="str">
            <v>______</v>
          </cell>
        </row>
        <row r="471">
          <cell r="G471">
            <v>0</v>
          </cell>
          <cell r="H471">
            <v>0</v>
          </cell>
          <cell r="I471">
            <v>10495.847999999998</v>
          </cell>
          <cell r="J471">
            <v>9686.0780000000013</v>
          </cell>
          <cell r="L471">
            <v>0</v>
          </cell>
          <cell r="M471">
            <v>10495.847999999998</v>
          </cell>
          <cell r="N471">
            <v>9686.0780000000013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</row>
        <row r="477">
          <cell r="G477">
            <v>0</v>
          </cell>
          <cell r="H477">
            <v>0</v>
          </cell>
          <cell r="I477">
            <v>10495.847999999998</v>
          </cell>
          <cell r="J477">
            <v>9686.0780000000013</v>
          </cell>
          <cell r="L477">
            <v>0</v>
          </cell>
          <cell r="M477">
            <v>10495.847999999998</v>
          </cell>
          <cell r="N477">
            <v>9686.0780000000013</v>
          </cell>
        </row>
        <row r="480">
          <cell r="G480">
            <v>0</v>
          </cell>
          <cell r="H480">
            <v>0</v>
          </cell>
          <cell r="I480">
            <v>1398.5070000000001</v>
          </cell>
          <cell r="J480">
            <v>1452.394</v>
          </cell>
          <cell r="L480">
            <v>0</v>
          </cell>
          <cell r="M480">
            <v>1398.5070000000001</v>
          </cell>
          <cell r="N480">
            <v>1452.394</v>
          </cell>
        </row>
        <row r="481">
          <cell r="G481" t="str">
            <v>______</v>
          </cell>
          <cell r="H481" t="str">
            <v>______</v>
          </cell>
          <cell r="I481" t="str">
            <v>______</v>
          </cell>
          <cell r="J481" t="str">
            <v>______</v>
          </cell>
          <cell r="L481" t="str">
            <v>______</v>
          </cell>
          <cell r="M481" t="str">
            <v>______</v>
          </cell>
          <cell r="N481" t="str">
            <v>______</v>
          </cell>
        </row>
        <row r="482">
          <cell r="G482">
            <v>0</v>
          </cell>
          <cell r="H482">
            <v>0</v>
          </cell>
          <cell r="I482">
            <v>9097.3409999999985</v>
          </cell>
          <cell r="J482">
            <v>8233.6840000000011</v>
          </cell>
          <cell r="L482">
            <v>0</v>
          </cell>
          <cell r="M482">
            <v>9097.3409999999985</v>
          </cell>
          <cell r="N482">
            <v>8233.6840000000011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G485">
            <v>0</v>
          </cell>
          <cell r="H485">
            <v>0</v>
          </cell>
          <cell r="I485">
            <v>108.267</v>
          </cell>
          <cell r="J485">
            <v>111.08199999999999</v>
          </cell>
          <cell r="L485">
            <v>0</v>
          </cell>
          <cell r="M485">
            <v>108.267</v>
          </cell>
          <cell r="N485">
            <v>111.08199999999999</v>
          </cell>
        </row>
        <row r="486">
          <cell r="G486" t="str">
            <v>______</v>
          </cell>
          <cell r="H486" t="str">
            <v>______</v>
          </cell>
          <cell r="I486" t="str">
            <v>______</v>
          </cell>
          <cell r="J486" t="str">
            <v>______</v>
          </cell>
          <cell r="L486" t="str">
            <v>______</v>
          </cell>
          <cell r="M486" t="str">
            <v>______</v>
          </cell>
          <cell r="N486" t="str">
            <v>______</v>
          </cell>
        </row>
        <row r="487">
          <cell r="G487">
            <v>0</v>
          </cell>
          <cell r="H487">
            <v>0</v>
          </cell>
          <cell r="I487">
            <v>8989.0739999999987</v>
          </cell>
          <cell r="J487">
            <v>8122.6020000000008</v>
          </cell>
          <cell r="L487">
            <v>0</v>
          </cell>
          <cell r="M487">
            <v>8989.0739999999987</v>
          </cell>
          <cell r="N487">
            <v>8122.6020000000008</v>
          </cell>
        </row>
        <row r="490">
          <cell r="G490">
            <v>0</v>
          </cell>
          <cell r="H490">
            <v>0</v>
          </cell>
          <cell r="I490">
            <v>1522.14</v>
          </cell>
          <cell r="J490">
            <v>3232.6390000000001</v>
          </cell>
          <cell r="L490">
            <v>0</v>
          </cell>
          <cell r="M490">
            <v>1522.14</v>
          </cell>
          <cell r="N490">
            <v>3232.6390000000001</v>
          </cell>
        </row>
        <row r="510">
          <cell r="G510" t="str">
            <v>______</v>
          </cell>
          <cell r="H510" t="str">
            <v>______</v>
          </cell>
          <cell r="I510" t="str">
            <v>______</v>
          </cell>
          <cell r="J510" t="str">
            <v>______</v>
          </cell>
          <cell r="L510" t="str">
            <v>______</v>
          </cell>
          <cell r="M510" t="str">
            <v>______</v>
          </cell>
          <cell r="N510" t="str">
            <v>______</v>
          </cell>
        </row>
        <row r="511">
          <cell r="G511">
            <v>0</v>
          </cell>
          <cell r="H511">
            <v>0</v>
          </cell>
          <cell r="I511">
            <v>1522.14</v>
          </cell>
          <cell r="J511">
            <v>3232.6390000000001</v>
          </cell>
          <cell r="L511">
            <v>0</v>
          </cell>
          <cell r="M511">
            <v>1522.14</v>
          </cell>
          <cell r="N511">
            <v>3232.6390000000001</v>
          </cell>
        </row>
        <row r="512">
          <cell r="G512">
            <v>0</v>
          </cell>
          <cell r="H512">
            <v>0</v>
          </cell>
          <cell r="I512">
            <v>1522.14</v>
          </cell>
          <cell r="J512">
            <v>3232.6390000000001</v>
          </cell>
          <cell r="L512">
            <v>0</v>
          </cell>
          <cell r="M512">
            <v>1522.14</v>
          </cell>
          <cell r="N512">
            <v>3232.6390000000001</v>
          </cell>
        </row>
        <row r="514">
          <cell r="G514">
            <v>0</v>
          </cell>
          <cell r="H514">
            <v>0</v>
          </cell>
          <cell r="I514">
            <v>389.32600000000002</v>
          </cell>
          <cell r="J514">
            <v>49.253999999999998</v>
          </cell>
          <cell r="L514">
            <v>0</v>
          </cell>
          <cell r="M514">
            <v>389.32600000000002</v>
          </cell>
          <cell r="N514">
            <v>49.253999999999998</v>
          </cell>
        </row>
        <row r="515">
          <cell r="G515">
            <v>0</v>
          </cell>
          <cell r="H515">
            <v>0</v>
          </cell>
          <cell r="I515">
            <v>2766.8510000000001</v>
          </cell>
          <cell r="J515">
            <v>3414.6979999999999</v>
          </cell>
          <cell r="L515">
            <v>0</v>
          </cell>
          <cell r="M515">
            <v>2766.8510000000001</v>
          </cell>
          <cell r="N515">
            <v>3414.6979999999999</v>
          </cell>
        </row>
        <row r="516">
          <cell r="G516">
            <v>0</v>
          </cell>
          <cell r="H516">
            <v>0</v>
          </cell>
          <cell r="I516">
            <v>-371.13499999999999</v>
          </cell>
          <cell r="J516">
            <v>-423.15300000000002</v>
          </cell>
          <cell r="L516">
            <v>0</v>
          </cell>
          <cell r="M516">
            <v>-371.13499999999999</v>
          </cell>
          <cell r="N516">
            <v>-423.15300000000002</v>
          </cell>
        </row>
        <row r="517">
          <cell r="G517">
            <v>0</v>
          </cell>
          <cell r="H517">
            <v>0</v>
          </cell>
          <cell r="I517">
            <v>-244.965</v>
          </cell>
          <cell r="J517">
            <v>-2400.663</v>
          </cell>
          <cell r="L517">
            <v>0</v>
          </cell>
          <cell r="M517">
            <v>-244.965</v>
          </cell>
          <cell r="N517">
            <v>-2400.663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G519" t="str">
            <v>______</v>
          </cell>
          <cell r="H519" t="str">
            <v>______</v>
          </cell>
          <cell r="I519" t="str">
            <v>______</v>
          </cell>
          <cell r="J519" t="str">
            <v>______</v>
          </cell>
          <cell r="L519" t="str">
            <v>______</v>
          </cell>
          <cell r="M519" t="str">
            <v>______</v>
          </cell>
          <cell r="N519" t="str">
            <v>______</v>
          </cell>
        </row>
        <row r="520">
          <cell r="G520">
            <v>0</v>
          </cell>
          <cell r="H520">
            <v>0</v>
          </cell>
          <cell r="I520">
            <v>10007.010999999999</v>
          </cell>
          <cell r="J520">
            <v>5530.0990000000002</v>
          </cell>
          <cell r="L520">
            <v>0</v>
          </cell>
          <cell r="M520">
            <v>10007.010999999999</v>
          </cell>
          <cell r="N520">
            <v>5530.0990000000002</v>
          </cell>
        </row>
        <row r="522">
          <cell r="G522">
            <v>1996</v>
          </cell>
          <cell r="H522">
            <v>1997</v>
          </cell>
          <cell r="I522">
            <v>1998</v>
          </cell>
          <cell r="J522">
            <v>1999</v>
          </cell>
          <cell r="L522">
            <v>1998</v>
          </cell>
          <cell r="M522">
            <v>1999</v>
          </cell>
          <cell r="N522">
            <v>2000</v>
          </cell>
        </row>
        <row r="525">
          <cell r="G525">
            <v>0</v>
          </cell>
          <cell r="H525">
            <v>0</v>
          </cell>
          <cell r="I525">
            <v>1521.6320000000001</v>
          </cell>
          <cell r="J525">
            <v>1120.03</v>
          </cell>
          <cell r="L525">
            <v>0</v>
          </cell>
          <cell r="M525">
            <v>1521.6320000000001</v>
          </cell>
          <cell r="N525">
            <v>1120.03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G527" t="str">
            <v>______</v>
          </cell>
          <cell r="H527" t="str">
            <v>______</v>
          </cell>
          <cell r="I527" t="str">
            <v>______</v>
          </cell>
          <cell r="J527" t="str">
            <v>______</v>
          </cell>
          <cell r="L527" t="str">
            <v>______</v>
          </cell>
          <cell r="M527" t="str">
            <v>______</v>
          </cell>
          <cell r="N527" t="str">
            <v>______</v>
          </cell>
        </row>
        <row r="528">
          <cell r="G528">
            <v>0</v>
          </cell>
          <cell r="H528">
            <v>0</v>
          </cell>
          <cell r="I528">
            <v>1521.6320000000001</v>
          </cell>
          <cell r="J528">
            <v>1120.03</v>
          </cell>
          <cell r="L528">
            <v>0</v>
          </cell>
          <cell r="M528">
            <v>1521.6320000000001</v>
          </cell>
          <cell r="N528">
            <v>1120.03</v>
          </cell>
        </row>
        <row r="529">
          <cell r="G529" t="str">
            <v>______</v>
          </cell>
          <cell r="H529" t="str">
            <v>______</v>
          </cell>
          <cell r="I529" t="str">
            <v>______</v>
          </cell>
          <cell r="J529" t="str">
            <v>______</v>
          </cell>
          <cell r="L529" t="str">
            <v>______</v>
          </cell>
          <cell r="M529" t="str">
            <v>______</v>
          </cell>
          <cell r="N529" t="str">
            <v>______</v>
          </cell>
        </row>
        <row r="530">
          <cell r="G530">
            <v>0</v>
          </cell>
          <cell r="H530">
            <v>0</v>
          </cell>
          <cell r="I530">
            <v>8485.378999999999</v>
          </cell>
          <cell r="J530">
            <v>4410.0690000000004</v>
          </cell>
          <cell r="L530">
            <v>0</v>
          </cell>
          <cell r="M530">
            <v>8485.378999999999</v>
          </cell>
          <cell r="N530">
            <v>4410.0690000000004</v>
          </cell>
        </row>
        <row r="532">
          <cell r="G532">
            <v>0</v>
          </cell>
          <cell r="H532">
            <v>0</v>
          </cell>
          <cell r="I532">
            <v>4033.7379999999994</v>
          </cell>
          <cell r="J532">
            <v>7905.8410000000003</v>
          </cell>
          <cell r="L532">
            <v>0</v>
          </cell>
          <cell r="M532">
            <v>4033.7379999999994</v>
          </cell>
          <cell r="N532">
            <v>7905.8410000000003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G535">
            <v>0</v>
          </cell>
          <cell r="H535">
            <v>0</v>
          </cell>
          <cell r="I535">
            <v>37.545999999999999</v>
          </cell>
          <cell r="J535">
            <v>462.97</v>
          </cell>
          <cell r="L535">
            <v>0</v>
          </cell>
          <cell r="M535">
            <v>37.545999999999999</v>
          </cell>
          <cell r="N535">
            <v>462.97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G538" t="str">
            <v>______</v>
          </cell>
          <cell r="H538" t="str">
            <v>______</v>
          </cell>
          <cell r="I538" t="str">
            <v>______</v>
          </cell>
          <cell r="J538" t="str">
            <v>______</v>
          </cell>
          <cell r="L538" t="str">
            <v>______</v>
          </cell>
          <cell r="M538" t="str">
            <v>______</v>
          </cell>
          <cell r="N538" t="str">
            <v>______</v>
          </cell>
        </row>
        <row r="539">
          <cell r="G539">
            <v>0</v>
          </cell>
          <cell r="H539">
            <v>0</v>
          </cell>
          <cell r="I539">
            <v>12556.662999999999</v>
          </cell>
          <cell r="J539">
            <v>12778.880000000001</v>
          </cell>
          <cell r="L539">
            <v>0</v>
          </cell>
          <cell r="M539">
            <v>12556.662999999999</v>
          </cell>
          <cell r="N539">
            <v>12778.880000000001</v>
          </cell>
        </row>
        <row r="548">
          <cell r="G548">
            <v>0</v>
          </cell>
          <cell r="H548">
            <v>0</v>
          </cell>
          <cell r="I548">
            <v>12556.662999999999</v>
          </cell>
          <cell r="J548">
            <v>12778.880000000001</v>
          </cell>
          <cell r="L548">
            <v>0</v>
          </cell>
          <cell r="M548">
            <v>12556.662999999999</v>
          </cell>
          <cell r="N548">
            <v>12778.880000000001</v>
          </cell>
        </row>
        <row r="550">
          <cell r="G550">
            <v>0</v>
          </cell>
          <cell r="H550">
            <v>0</v>
          </cell>
          <cell r="I550">
            <v>1398.5070000000001</v>
          </cell>
          <cell r="J550">
            <v>1452.394</v>
          </cell>
          <cell r="L550">
            <v>0</v>
          </cell>
          <cell r="M550">
            <v>1398.5070000000001</v>
          </cell>
          <cell r="N550">
            <v>1452.394</v>
          </cell>
        </row>
        <row r="551">
          <cell r="G551">
            <v>0</v>
          </cell>
          <cell r="H551">
            <v>0</v>
          </cell>
          <cell r="I551">
            <v>108.267</v>
          </cell>
          <cell r="J551">
            <v>111.08199999999999</v>
          </cell>
          <cell r="L551">
            <v>0</v>
          </cell>
          <cell r="M551">
            <v>108.267</v>
          </cell>
          <cell r="N551">
            <v>111.08199999999999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G553">
            <v>0</v>
          </cell>
          <cell r="H553">
            <v>0</v>
          </cell>
          <cell r="I553">
            <v>-4033.7379999999994</v>
          </cell>
          <cell r="J553">
            <v>-7905.8410000000003</v>
          </cell>
          <cell r="L553">
            <v>0</v>
          </cell>
          <cell r="M553">
            <v>-4033.7379999999994</v>
          </cell>
          <cell r="N553">
            <v>-7905.8410000000003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G556">
            <v>0</v>
          </cell>
          <cell r="H556">
            <v>0</v>
          </cell>
          <cell r="I556">
            <v>-37.545999999999999</v>
          </cell>
          <cell r="J556">
            <v>-462.97</v>
          </cell>
          <cell r="L556">
            <v>0</v>
          </cell>
          <cell r="M556">
            <v>-37.545999999999999</v>
          </cell>
          <cell r="N556">
            <v>-462.97</v>
          </cell>
        </row>
        <row r="557"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G561" t="str">
            <v>______</v>
          </cell>
          <cell r="H561" t="str">
            <v>______</v>
          </cell>
          <cell r="I561" t="str">
            <v>______</v>
          </cell>
          <cell r="J561" t="str">
            <v>______</v>
          </cell>
          <cell r="L561" t="str">
            <v>______</v>
          </cell>
          <cell r="M561" t="str">
            <v>______</v>
          </cell>
          <cell r="N561" t="str">
            <v>______</v>
          </cell>
        </row>
        <row r="562">
          <cell r="G562">
            <v>0</v>
          </cell>
          <cell r="H562">
            <v>0</v>
          </cell>
          <cell r="I562">
            <v>9992.1529999999984</v>
          </cell>
          <cell r="J562">
            <v>5973.545000000001</v>
          </cell>
          <cell r="L562">
            <v>0</v>
          </cell>
          <cell r="M562">
            <v>9992.1529999999984</v>
          </cell>
          <cell r="N562">
            <v>5973.545000000001</v>
          </cell>
        </row>
        <row r="565">
          <cell r="H565">
            <v>0</v>
          </cell>
          <cell r="I565">
            <v>-7357.5629999999992</v>
          </cell>
          <cell r="J565">
            <v>-763.41900000000078</v>
          </cell>
          <cell r="M565">
            <v>0</v>
          </cell>
          <cell r="N565">
            <v>0</v>
          </cell>
        </row>
        <row r="566">
          <cell r="H566">
            <v>0</v>
          </cell>
          <cell r="I566">
            <v>-2576.0410000000002</v>
          </cell>
          <cell r="J566">
            <v>-250.13499999999976</v>
          </cell>
          <cell r="M566">
            <v>0</v>
          </cell>
          <cell r="N566">
            <v>0</v>
          </cell>
        </row>
        <row r="567">
          <cell r="H567">
            <v>0</v>
          </cell>
          <cell r="I567">
            <v>-55.136000000000003</v>
          </cell>
          <cell r="J567">
            <v>-466.80199999999996</v>
          </cell>
          <cell r="M567">
            <v>0</v>
          </cell>
          <cell r="N567">
            <v>0</v>
          </cell>
        </row>
        <row r="568">
          <cell r="H568">
            <v>0</v>
          </cell>
          <cell r="I568">
            <v>-63.673000000000002</v>
          </cell>
          <cell r="J568">
            <v>-575.22199999999998</v>
          </cell>
          <cell r="M568">
            <v>0</v>
          </cell>
          <cell r="N568">
            <v>0</v>
          </cell>
        </row>
        <row r="569">
          <cell r="H569">
            <v>0</v>
          </cell>
          <cell r="I569">
            <v>-684.44299999999998</v>
          </cell>
          <cell r="J569">
            <v>-138.71100000000001</v>
          </cell>
          <cell r="M569">
            <v>0</v>
          </cell>
          <cell r="N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M570">
            <v>0</v>
          </cell>
          <cell r="N570">
            <v>0</v>
          </cell>
        </row>
        <row r="571">
          <cell r="H571">
            <v>0</v>
          </cell>
          <cell r="I571">
            <v>2167.5430000000001</v>
          </cell>
          <cell r="J571">
            <v>45.423999999999523</v>
          </cell>
          <cell r="M571">
            <v>0</v>
          </cell>
          <cell r="N571">
            <v>0</v>
          </cell>
        </row>
        <row r="572">
          <cell r="H572">
            <v>0</v>
          </cell>
          <cell r="I572">
            <v>1045.2950000000001</v>
          </cell>
          <cell r="J572">
            <v>-414.57000000000005</v>
          </cell>
          <cell r="M572">
            <v>0</v>
          </cell>
          <cell r="N572">
            <v>0</v>
          </cell>
        </row>
        <row r="573">
          <cell r="H573">
            <v>0</v>
          </cell>
          <cell r="I573">
            <v>49.213999999999999</v>
          </cell>
          <cell r="J573">
            <v>698.55700000000002</v>
          </cell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2520.8310000000001</v>
          </cell>
          <cell r="M574">
            <v>0</v>
          </cell>
          <cell r="N574">
            <v>0</v>
          </cell>
        </row>
        <row r="575">
          <cell r="H575">
            <v>0</v>
          </cell>
          <cell r="I575">
            <v>158.45400000000001</v>
          </cell>
          <cell r="J575">
            <v>95.913999999999987</v>
          </cell>
          <cell r="M575">
            <v>0</v>
          </cell>
          <cell r="N575">
            <v>0</v>
          </cell>
        </row>
        <row r="576">
          <cell r="H576">
            <v>0</v>
          </cell>
          <cell r="I576">
            <v>1420.1220000000001</v>
          </cell>
          <cell r="J576">
            <v>29.888999999999896</v>
          </cell>
          <cell r="M576">
            <v>0</v>
          </cell>
          <cell r="N576">
            <v>0</v>
          </cell>
        </row>
        <row r="577">
          <cell r="H577">
            <v>0</v>
          </cell>
          <cell r="I577">
            <v>950.69299999999998</v>
          </cell>
          <cell r="J577">
            <v>-227.41499999999996</v>
          </cell>
          <cell r="M577">
            <v>0</v>
          </cell>
          <cell r="N577">
            <v>0</v>
          </cell>
        </row>
        <row r="578">
          <cell r="H578">
            <v>0</v>
          </cell>
          <cell r="I578">
            <v>151.14599999999999</v>
          </cell>
          <cell r="J578">
            <v>434.75900000000001</v>
          </cell>
          <cell r="M578">
            <v>0</v>
          </cell>
          <cell r="N578">
            <v>0</v>
          </cell>
        </row>
        <row r="579">
          <cell r="H579" t="str">
            <v>______</v>
          </cell>
          <cell r="I579" t="str">
            <v>______</v>
          </cell>
          <cell r="J579" t="str">
            <v>______</v>
          </cell>
          <cell r="M579" t="str">
            <v>______</v>
          </cell>
          <cell r="N579" t="str">
            <v>______</v>
          </cell>
        </row>
        <row r="580">
          <cell r="H580">
            <v>0</v>
          </cell>
          <cell r="I580">
            <v>-4794.3890000000001</v>
          </cell>
          <cell r="J580">
            <v>989.09999999999877</v>
          </cell>
          <cell r="M580">
            <v>0</v>
          </cell>
          <cell r="N580">
            <v>0</v>
          </cell>
        </row>
        <row r="581">
          <cell r="H581" t="str">
            <v>______</v>
          </cell>
          <cell r="I581" t="str">
            <v>______</v>
          </cell>
          <cell r="J581" t="str">
            <v>______</v>
          </cell>
          <cell r="M581" t="str">
            <v>______</v>
          </cell>
          <cell r="N581" t="str">
            <v>______</v>
          </cell>
        </row>
        <row r="582">
          <cell r="H582">
            <v>0</v>
          </cell>
          <cell r="I582">
            <v>5197.7639999999983</v>
          </cell>
          <cell r="J582">
            <v>6962.6449999999995</v>
          </cell>
          <cell r="M582">
            <v>9992.1529999999984</v>
          </cell>
          <cell r="N582">
            <v>5973.545000000001</v>
          </cell>
        </row>
        <row r="584">
          <cell r="H584">
            <v>0</v>
          </cell>
          <cell r="I584">
            <v>0</v>
          </cell>
          <cell r="J584">
            <v>0</v>
          </cell>
          <cell r="M584">
            <v>0</v>
          </cell>
          <cell r="N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M585">
            <v>0</v>
          </cell>
          <cell r="N585">
            <v>0</v>
          </cell>
        </row>
        <row r="586">
          <cell r="H586" t="str">
            <v>______</v>
          </cell>
          <cell r="I586" t="str">
            <v>______</v>
          </cell>
          <cell r="J586" t="str">
            <v>______</v>
          </cell>
          <cell r="M586" t="str">
            <v>______</v>
          </cell>
          <cell r="N586" t="str">
            <v>______</v>
          </cell>
        </row>
        <row r="587">
          <cell r="H587">
            <v>0</v>
          </cell>
          <cell r="I587">
            <v>5197.7639999999983</v>
          </cell>
          <cell r="J587">
            <v>6962.6449999999995</v>
          </cell>
          <cell r="M587">
            <v>9992.1529999999984</v>
          </cell>
          <cell r="N587">
            <v>5973.545000000001</v>
          </cell>
        </row>
        <row r="590">
          <cell r="H590">
            <v>0</v>
          </cell>
          <cell r="I590">
            <v>0</v>
          </cell>
          <cell r="J590">
            <v>0</v>
          </cell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M591">
            <v>0</v>
          </cell>
          <cell r="N591">
            <v>0</v>
          </cell>
        </row>
        <row r="593">
          <cell r="H593">
            <v>0</v>
          </cell>
          <cell r="I593">
            <v>-1136.989</v>
          </cell>
          <cell r="J593">
            <v>-11.363000000000056</v>
          </cell>
          <cell r="M593">
            <v>0</v>
          </cell>
          <cell r="N593">
            <v>0</v>
          </cell>
        </row>
        <row r="594">
          <cell r="H594">
            <v>0</v>
          </cell>
          <cell r="I594">
            <v>-176.63200000000001</v>
          </cell>
          <cell r="J594">
            <v>36.621000000000009</v>
          </cell>
          <cell r="M594">
            <v>0</v>
          </cell>
          <cell r="N594">
            <v>0</v>
          </cell>
        </row>
        <row r="595">
          <cell r="H595">
            <v>0</v>
          </cell>
          <cell r="I595">
            <v>3116.3029999999999</v>
          </cell>
          <cell r="J595">
            <v>-379.88400000000001</v>
          </cell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M596">
            <v>0</v>
          </cell>
          <cell r="N596">
            <v>0</v>
          </cell>
        </row>
        <row r="597">
          <cell r="H597">
            <v>0</v>
          </cell>
          <cell r="I597">
            <v>-315.77699999999999</v>
          </cell>
          <cell r="J597">
            <v>102.87099999999998</v>
          </cell>
          <cell r="M597">
            <v>0</v>
          </cell>
          <cell r="N597">
            <v>0</v>
          </cell>
        </row>
        <row r="598">
          <cell r="H598">
            <v>0</v>
          </cell>
          <cell r="I598">
            <v>-65483.093000000008</v>
          </cell>
          <cell r="J598">
            <v>-6731.1749999999884</v>
          </cell>
          <cell r="M598">
            <v>4033.7379999999994</v>
          </cell>
          <cell r="N598">
            <v>7905.8410000000003</v>
          </cell>
        </row>
        <row r="599">
          <cell r="H599">
            <v>0</v>
          </cell>
          <cell r="I599">
            <v>15102.003000000001</v>
          </cell>
          <cell r="J599">
            <v>1843.2749999999978</v>
          </cell>
          <cell r="M599">
            <v>0</v>
          </cell>
          <cell r="N599">
            <v>0</v>
          </cell>
        </row>
        <row r="600">
          <cell r="H600">
            <v>0</v>
          </cell>
          <cell r="I600">
            <v>1901.1970000000001</v>
          </cell>
          <cell r="J600">
            <v>159.98599999999988</v>
          </cell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M601">
            <v>0</v>
          </cell>
          <cell r="N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M602">
            <v>0</v>
          </cell>
          <cell r="N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M606">
            <v>0</v>
          </cell>
          <cell r="N606">
            <v>0</v>
          </cell>
        </row>
        <row r="608">
          <cell r="H608">
            <v>0</v>
          </cell>
          <cell r="I608">
            <v>-41795.224000000017</v>
          </cell>
          <cell r="J608">
            <v>1982.9760000000088</v>
          </cell>
          <cell r="M608">
            <v>14025.890999999998</v>
          </cell>
          <cell r="N608">
            <v>13879.386000000002</v>
          </cell>
        </row>
        <row r="614">
          <cell r="H614">
            <v>0</v>
          </cell>
          <cell r="I614">
            <v>0</v>
          </cell>
          <cell r="J614">
            <v>0</v>
          </cell>
          <cell r="M614">
            <v>0</v>
          </cell>
          <cell r="N614">
            <v>0</v>
          </cell>
        </row>
        <row r="632">
          <cell r="H632" t="str">
            <v>______</v>
          </cell>
          <cell r="I632" t="str">
            <v>______</v>
          </cell>
          <cell r="J632" t="str">
            <v>______</v>
          </cell>
          <cell r="M632" t="str">
            <v>______</v>
          </cell>
          <cell r="N632" t="str">
            <v>______</v>
          </cell>
        </row>
        <row r="633">
          <cell r="H633">
            <v>0</v>
          </cell>
          <cell r="I633">
            <v>0</v>
          </cell>
          <cell r="J633">
            <v>0</v>
          </cell>
          <cell r="M633">
            <v>0</v>
          </cell>
          <cell r="N633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M635">
            <v>0</v>
          </cell>
          <cell r="N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M636">
            <v>0</v>
          </cell>
          <cell r="N636">
            <v>0</v>
          </cell>
        </row>
        <row r="637">
          <cell r="H637" t="str">
            <v>______</v>
          </cell>
          <cell r="I637" t="str">
            <v>______</v>
          </cell>
          <cell r="J637" t="str">
            <v>______</v>
          </cell>
          <cell r="M637" t="str">
            <v>______</v>
          </cell>
          <cell r="N637" t="str">
            <v>______</v>
          </cell>
        </row>
        <row r="665">
          <cell r="H665">
            <v>0</v>
          </cell>
          <cell r="I665">
            <v>-41795.224000000017</v>
          </cell>
          <cell r="J665">
            <v>1982.9760000000088</v>
          </cell>
          <cell r="M665">
            <v>14025.890999999998</v>
          </cell>
          <cell r="N665">
            <v>13879.386000000002</v>
          </cell>
        </row>
        <row r="667">
          <cell r="H667">
            <v>0</v>
          </cell>
          <cell r="I667">
            <v>806.38800000000003</v>
          </cell>
          <cell r="J667">
            <v>-133.94299999999998</v>
          </cell>
          <cell r="M667">
            <v>0</v>
          </cell>
          <cell r="N667">
            <v>0</v>
          </cell>
        </row>
        <row r="676">
          <cell r="G676">
            <v>0</v>
          </cell>
          <cell r="H676">
            <v>0</v>
          </cell>
          <cell r="I676">
            <v>806.38800000000003</v>
          </cell>
          <cell r="J676">
            <v>672.44500000000005</v>
          </cell>
          <cell r="L676">
            <v>0</v>
          </cell>
          <cell r="M676">
            <v>0</v>
          </cell>
          <cell r="N676">
            <v>0</v>
          </cell>
        </row>
        <row r="677">
          <cell r="G677">
            <v>0</v>
          </cell>
          <cell r="H677">
            <v>0</v>
          </cell>
          <cell r="I677">
            <v>7357.5629999999992</v>
          </cell>
          <cell r="J677">
            <v>8120.982</v>
          </cell>
          <cell r="L677">
            <v>0</v>
          </cell>
          <cell r="M677">
            <v>0</v>
          </cell>
          <cell r="N677">
            <v>0</v>
          </cell>
        </row>
        <row r="678">
          <cell r="G678">
            <v>0</v>
          </cell>
          <cell r="H678">
            <v>0</v>
          </cell>
          <cell r="I678">
            <v>2576.0410000000002</v>
          </cell>
          <cell r="J678">
            <v>2826.1759999999999</v>
          </cell>
          <cell r="L678">
            <v>0</v>
          </cell>
          <cell r="M678">
            <v>0</v>
          </cell>
          <cell r="N678">
            <v>0</v>
          </cell>
        </row>
        <row r="679">
          <cell r="G679">
            <v>0</v>
          </cell>
          <cell r="H679">
            <v>0</v>
          </cell>
          <cell r="I679">
            <v>55.136000000000003</v>
          </cell>
          <cell r="J679">
            <v>521.93799999999999</v>
          </cell>
          <cell r="L679">
            <v>0</v>
          </cell>
          <cell r="M679">
            <v>0</v>
          </cell>
          <cell r="N679">
            <v>0</v>
          </cell>
        </row>
        <row r="680">
          <cell r="G680">
            <v>0</v>
          </cell>
          <cell r="H680">
            <v>0</v>
          </cell>
          <cell r="I680">
            <v>63.673000000000002</v>
          </cell>
          <cell r="J680">
            <v>638.89499999999998</v>
          </cell>
          <cell r="L680">
            <v>0</v>
          </cell>
          <cell r="M680">
            <v>0</v>
          </cell>
          <cell r="N680">
            <v>0</v>
          </cell>
        </row>
        <row r="681">
          <cell r="G681">
            <v>0</v>
          </cell>
          <cell r="H681">
            <v>0</v>
          </cell>
          <cell r="I681">
            <v>684.44299999999998</v>
          </cell>
          <cell r="J681">
            <v>823.154</v>
          </cell>
          <cell r="L681">
            <v>0</v>
          </cell>
          <cell r="M681">
            <v>0</v>
          </cell>
          <cell r="N681">
            <v>0</v>
          </cell>
        </row>
        <row r="682"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G683" t="str">
            <v>______</v>
          </cell>
          <cell r="H683" t="str">
            <v>______</v>
          </cell>
          <cell r="I683" t="str">
            <v>______</v>
          </cell>
          <cell r="J683" t="str">
            <v>______</v>
          </cell>
          <cell r="L683" t="str">
            <v>______</v>
          </cell>
          <cell r="M683" t="str">
            <v>______</v>
          </cell>
          <cell r="N683" t="str">
            <v>______</v>
          </cell>
        </row>
        <row r="684">
          <cell r="G684">
            <v>0</v>
          </cell>
          <cell r="H684">
            <v>0</v>
          </cell>
          <cell r="I684">
            <v>11543.243999999999</v>
          </cell>
          <cell r="J684">
            <v>13603.59</v>
          </cell>
          <cell r="L684">
            <v>0</v>
          </cell>
          <cell r="M684">
            <v>0</v>
          </cell>
          <cell r="N684">
            <v>0</v>
          </cell>
        </row>
        <row r="686">
          <cell r="G686">
            <v>0</v>
          </cell>
          <cell r="H686">
            <v>0</v>
          </cell>
          <cell r="I686">
            <v>36953.792000000001</v>
          </cell>
          <cell r="J686">
            <v>39822.54</v>
          </cell>
          <cell r="L686">
            <v>0</v>
          </cell>
          <cell r="M686">
            <v>0</v>
          </cell>
          <cell r="N686">
            <v>0</v>
          </cell>
        </row>
        <row r="688">
          <cell r="G688">
            <v>0</v>
          </cell>
          <cell r="H688">
            <v>0</v>
          </cell>
          <cell r="I688">
            <v>1136.989</v>
          </cell>
          <cell r="J688">
            <v>1148.3520000000001</v>
          </cell>
          <cell r="L688">
            <v>0</v>
          </cell>
          <cell r="M688">
            <v>0</v>
          </cell>
          <cell r="N688">
            <v>0</v>
          </cell>
        </row>
        <row r="689">
          <cell r="G689">
            <v>0</v>
          </cell>
          <cell r="H689">
            <v>0</v>
          </cell>
          <cell r="I689">
            <v>176.63200000000001</v>
          </cell>
          <cell r="J689">
            <v>140.011</v>
          </cell>
          <cell r="L689">
            <v>0</v>
          </cell>
          <cell r="M689">
            <v>0</v>
          </cell>
          <cell r="N689">
            <v>0</v>
          </cell>
        </row>
        <row r="690">
          <cell r="G690">
            <v>0</v>
          </cell>
          <cell r="H690">
            <v>0</v>
          </cell>
          <cell r="I690">
            <v>-3116.3029999999999</v>
          </cell>
          <cell r="J690">
            <v>-2736.4189999999999</v>
          </cell>
          <cell r="L690">
            <v>0</v>
          </cell>
          <cell r="M690">
            <v>0</v>
          </cell>
          <cell r="N690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G692">
            <v>0</v>
          </cell>
          <cell r="H692">
            <v>0</v>
          </cell>
          <cell r="I692">
            <v>315.77699999999999</v>
          </cell>
          <cell r="J692">
            <v>212.90600000000001</v>
          </cell>
          <cell r="L692">
            <v>0</v>
          </cell>
          <cell r="M692">
            <v>0</v>
          </cell>
          <cell r="N692">
            <v>0</v>
          </cell>
        </row>
        <row r="693">
          <cell r="G693">
            <v>0</v>
          </cell>
          <cell r="H693">
            <v>0</v>
          </cell>
          <cell r="I693">
            <v>4764.9049999999997</v>
          </cell>
          <cell r="J693">
            <v>4893.8429999999998</v>
          </cell>
          <cell r="L693">
            <v>0</v>
          </cell>
          <cell r="M693">
            <v>0</v>
          </cell>
          <cell r="N693">
            <v>0</v>
          </cell>
        </row>
        <row r="694">
          <cell r="G694">
            <v>0</v>
          </cell>
          <cell r="H694">
            <v>0</v>
          </cell>
          <cell r="I694">
            <v>69516.831000000006</v>
          </cell>
          <cell r="J694">
            <v>84153.846999999994</v>
          </cell>
          <cell r="L694">
            <v>0</v>
          </cell>
          <cell r="M694">
            <v>0</v>
          </cell>
          <cell r="N694">
            <v>0</v>
          </cell>
        </row>
        <row r="696">
          <cell r="G696">
            <v>0</v>
          </cell>
          <cell r="H696">
            <v>0</v>
          </cell>
          <cell r="I696">
            <v>121291.867</v>
          </cell>
          <cell r="J696">
            <v>141238.66999999998</v>
          </cell>
          <cell r="L696">
            <v>0</v>
          </cell>
          <cell r="M696">
            <v>0</v>
          </cell>
          <cell r="N696">
            <v>0</v>
          </cell>
        </row>
        <row r="699">
          <cell r="G699">
            <v>0</v>
          </cell>
          <cell r="H699">
            <v>0</v>
          </cell>
          <cell r="I699">
            <v>2167.5430000000001</v>
          </cell>
          <cell r="J699">
            <v>2212.9669999999996</v>
          </cell>
          <cell r="L699">
            <v>0</v>
          </cell>
          <cell r="M699">
            <v>0</v>
          </cell>
          <cell r="N699">
            <v>0</v>
          </cell>
        </row>
        <row r="700">
          <cell r="G700">
            <v>0</v>
          </cell>
          <cell r="H700">
            <v>0</v>
          </cell>
          <cell r="I700">
            <v>1045.2950000000001</v>
          </cell>
          <cell r="J700">
            <v>630.72500000000002</v>
          </cell>
          <cell r="L700">
            <v>0</v>
          </cell>
          <cell r="M700">
            <v>0</v>
          </cell>
          <cell r="N700">
            <v>0</v>
          </cell>
        </row>
        <row r="701">
          <cell r="G701">
            <v>0</v>
          </cell>
          <cell r="H701">
            <v>0</v>
          </cell>
          <cell r="I701">
            <v>49.213999999999999</v>
          </cell>
          <cell r="J701">
            <v>747.77099999999996</v>
          </cell>
          <cell r="L701">
            <v>0</v>
          </cell>
          <cell r="M701">
            <v>0</v>
          </cell>
          <cell r="N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2520.8310000000001</v>
          </cell>
          <cell r="L702">
            <v>0</v>
          </cell>
          <cell r="M702">
            <v>0</v>
          </cell>
          <cell r="N702">
            <v>0</v>
          </cell>
        </row>
        <row r="703">
          <cell r="G703">
            <v>0</v>
          </cell>
          <cell r="H703">
            <v>0</v>
          </cell>
          <cell r="I703">
            <v>158.45400000000001</v>
          </cell>
          <cell r="J703">
            <v>254.36799999999999</v>
          </cell>
          <cell r="L703">
            <v>0</v>
          </cell>
          <cell r="M703">
            <v>0</v>
          </cell>
          <cell r="N703">
            <v>0</v>
          </cell>
        </row>
        <row r="704">
          <cell r="G704">
            <v>0</v>
          </cell>
          <cell r="H704">
            <v>0</v>
          </cell>
          <cell r="I704">
            <v>1420.1220000000001</v>
          </cell>
          <cell r="J704">
            <v>1450.011</v>
          </cell>
          <cell r="L704">
            <v>0</v>
          </cell>
          <cell r="M704">
            <v>0</v>
          </cell>
          <cell r="N704">
            <v>0</v>
          </cell>
        </row>
        <row r="705">
          <cell r="G705">
            <v>0</v>
          </cell>
          <cell r="H705">
            <v>0</v>
          </cell>
          <cell r="I705">
            <v>950.69299999999998</v>
          </cell>
          <cell r="J705">
            <v>723.27800000000002</v>
          </cell>
          <cell r="L705">
            <v>0</v>
          </cell>
          <cell r="M705">
            <v>0</v>
          </cell>
          <cell r="N705">
            <v>0</v>
          </cell>
        </row>
        <row r="706">
          <cell r="G706">
            <v>0</v>
          </cell>
          <cell r="H706">
            <v>0</v>
          </cell>
          <cell r="I706">
            <v>151.14599999999999</v>
          </cell>
          <cell r="J706">
            <v>585.90499999999997</v>
          </cell>
          <cell r="L706">
            <v>0</v>
          </cell>
          <cell r="M706">
            <v>0</v>
          </cell>
          <cell r="N706">
            <v>0</v>
          </cell>
        </row>
        <row r="707">
          <cell r="G707" t="str">
            <v>______</v>
          </cell>
          <cell r="H707" t="str">
            <v>______</v>
          </cell>
          <cell r="I707" t="str">
            <v>______</v>
          </cell>
          <cell r="J707" t="str">
            <v>______</v>
          </cell>
          <cell r="L707" t="str">
            <v>______</v>
          </cell>
          <cell r="M707" t="str">
            <v>______</v>
          </cell>
          <cell r="N707" t="str">
            <v>______</v>
          </cell>
        </row>
        <row r="708">
          <cell r="G708">
            <v>0</v>
          </cell>
          <cell r="H708">
            <v>0</v>
          </cell>
          <cell r="I708">
            <v>5942.4670000000006</v>
          </cell>
          <cell r="J708">
            <v>9125.8560000000016</v>
          </cell>
          <cell r="L708">
            <v>0</v>
          </cell>
          <cell r="M708">
            <v>0</v>
          </cell>
          <cell r="N708">
            <v>0</v>
          </cell>
        </row>
        <row r="710">
          <cell r="G710">
            <v>0</v>
          </cell>
          <cell r="H710">
            <v>0</v>
          </cell>
          <cell r="I710">
            <v>15102.003000000001</v>
          </cell>
          <cell r="J710">
            <v>16945.277999999998</v>
          </cell>
          <cell r="L710">
            <v>0</v>
          </cell>
          <cell r="M710">
            <v>0</v>
          </cell>
          <cell r="N710">
            <v>0</v>
          </cell>
        </row>
        <row r="711">
          <cell r="G711">
            <v>0</v>
          </cell>
          <cell r="H711">
            <v>0</v>
          </cell>
          <cell r="I711">
            <v>1901.1970000000001</v>
          </cell>
          <cell r="J711">
            <v>2061.183</v>
          </cell>
          <cell r="L711">
            <v>0</v>
          </cell>
          <cell r="M711">
            <v>0</v>
          </cell>
          <cell r="N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  <cell r="N714">
            <v>0</v>
          </cell>
        </row>
        <row r="717">
          <cell r="G717">
            <v>0</v>
          </cell>
          <cell r="H717">
            <v>0</v>
          </cell>
          <cell r="I717">
            <v>9448.2000000000007</v>
          </cell>
          <cell r="J717">
            <v>10601.400000000001</v>
          </cell>
          <cell r="L717">
            <v>0</v>
          </cell>
          <cell r="M717">
            <v>0</v>
          </cell>
          <cell r="N717">
            <v>0</v>
          </cell>
        </row>
        <row r="718"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G719">
            <v>0</v>
          </cell>
          <cell r="H719">
            <v>0</v>
          </cell>
          <cell r="I719">
            <v>8909.1370000000006</v>
          </cell>
          <cell r="J719">
            <v>7734.3729999999996</v>
          </cell>
          <cell r="L719">
            <v>0</v>
          </cell>
          <cell r="M719">
            <v>0</v>
          </cell>
          <cell r="N719">
            <v>0</v>
          </cell>
        </row>
        <row r="720">
          <cell r="G720">
            <v>0</v>
          </cell>
          <cell r="H720">
            <v>0</v>
          </cell>
          <cell r="I720">
            <v>0</v>
          </cell>
          <cell r="J720">
            <v>4826.84</v>
          </cell>
          <cell r="L720">
            <v>0</v>
          </cell>
          <cell r="M720">
            <v>0</v>
          </cell>
          <cell r="N720">
            <v>0</v>
          </cell>
        </row>
        <row r="721"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G735" t="str">
            <v>______</v>
          </cell>
          <cell r="H735" t="str">
            <v>______</v>
          </cell>
          <cell r="I735" t="str">
            <v>______</v>
          </cell>
          <cell r="J735" t="str">
            <v>______</v>
          </cell>
          <cell r="L735" t="str">
            <v>______</v>
          </cell>
          <cell r="M735" t="str">
            <v>______</v>
          </cell>
          <cell r="N735" t="str">
            <v>______</v>
          </cell>
        </row>
        <row r="736">
          <cell r="G736">
            <v>0</v>
          </cell>
          <cell r="H736">
            <v>0</v>
          </cell>
          <cell r="I736">
            <v>18357.337</v>
          </cell>
          <cell r="J736">
            <v>23162.613000000001</v>
          </cell>
          <cell r="L736">
            <v>0</v>
          </cell>
          <cell r="M736">
            <v>0</v>
          </cell>
          <cell r="N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N738">
            <v>0</v>
          </cell>
        </row>
        <row r="740">
          <cell r="G740">
            <v>0</v>
          </cell>
          <cell r="H740">
            <v>0</v>
          </cell>
          <cell r="I740">
            <v>41303.004000000001</v>
          </cell>
          <cell r="J740">
            <v>51294.93</v>
          </cell>
          <cell r="L740">
            <v>0</v>
          </cell>
          <cell r="M740">
            <v>0</v>
          </cell>
          <cell r="N740">
            <v>0</v>
          </cell>
        </row>
        <row r="742">
          <cell r="G742">
            <v>1996</v>
          </cell>
          <cell r="H742">
            <v>1997</v>
          </cell>
          <cell r="I742">
            <v>1998</v>
          </cell>
          <cell r="J742">
            <v>1999</v>
          </cell>
          <cell r="L742">
            <v>1998</v>
          </cell>
          <cell r="M742">
            <v>1999</v>
          </cell>
          <cell r="N742">
            <v>2000</v>
          </cell>
        </row>
        <row r="745"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G747">
            <v>0</v>
          </cell>
          <cell r="H747">
            <v>0</v>
          </cell>
          <cell r="I747">
            <v>22753.388999999996</v>
          </cell>
          <cell r="J747">
            <v>23575.857</v>
          </cell>
          <cell r="L747">
            <v>0</v>
          </cell>
          <cell r="M747">
            <v>0</v>
          </cell>
          <cell r="N747">
            <v>0</v>
          </cell>
        </row>
        <row r="748">
          <cell r="G748">
            <v>0</v>
          </cell>
          <cell r="H748">
            <v>0</v>
          </cell>
          <cell r="I748">
            <v>57235.474000000002</v>
          </cell>
          <cell r="J748">
            <v>66367.883000000002</v>
          </cell>
          <cell r="L748">
            <v>0</v>
          </cell>
          <cell r="M748">
            <v>0</v>
          </cell>
          <cell r="N748">
            <v>0</v>
          </cell>
        </row>
        <row r="749"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L751">
            <v>0</v>
          </cell>
          <cell r="M751">
            <v>0</v>
          </cell>
          <cell r="N751">
            <v>0</v>
          </cell>
        </row>
        <row r="753">
          <cell r="G753">
            <v>0</v>
          </cell>
          <cell r="H753">
            <v>0</v>
          </cell>
          <cell r="I753">
            <v>79988.862999999998</v>
          </cell>
          <cell r="J753">
            <v>89943.74</v>
          </cell>
          <cell r="L753">
            <v>0</v>
          </cell>
          <cell r="M753">
            <v>0</v>
          </cell>
          <cell r="N753">
            <v>0</v>
          </cell>
        </row>
        <row r="755">
          <cell r="G755">
            <v>0</v>
          </cell>
          <cell r="H755">
            <v>0</v>
          </cell>
          <cell r="I755">
            <v>121291.867</v>
          </cell>
          <cell r="J755">
            <v>141238.67000000001</v>
          </cell>
          <cell r="L755">
            <v>0</v>
          </cell>
          <cell r="M755">
            <v>0</v>
          </cell>
          <cell r="N755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  <cell r="N757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</row>
        <row r="840">
          <cell r="G840">
            <v>0</v>
          </cell>
          <cell r="H840">
            <v>6416.5503355704705</v>
          </cell>
          <cell r="I840">
            <v>4195.1859999999997</v>
          </cell>
          <cell r="J840">
            <v>4860.1379999999999</v>
          </cell>
          <cell r="L840">
            <v>0</v>
          </cell>
          <cell r="M840">
            <v>0</v>
          </cell>
          <cell r="N840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M1266">
            <v>0</v>
          </cell>
          <cell r="N1266">
            <v>0</v>
          </cell>
        </row>
        <row r="1267"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454"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L1454">
            <v>0</v>
          </cell>
          <cell r="M1454">
            <v>0</v>
          </cell>
          <cell r="N1454">
            <v>0</v>
          </cell>
        </row>
        <row r="1455"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L1455">
            <v>0</v>
          </cell>
          <cell r="M1455">
            <v>0</v>
          </cell>
          <cell r="N1455">
            <v>0</v>
          </cell>
        </row>
        <row r="1456"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L1456">
            <v>0</v>
          </cell>
          <cell r="M1456">
            <v>0</v>
          </cell>
          <cell r="N1456">
            <v>0</v>
          </cell>
        </row>
        <row r="1457"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L1457">
            <v>0</v>
          </cell>
          <cell r="M1457">
            <v>0</v>
          </cell>
          <cell r="N1457">
            <v>0</v>
          </cell>
        </row>
        <row r="1458"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L1458">
            <v>0</v>
          </cell>
          <cell r="M1458">
            <v>0</v>
          </cell>
          <cell r="N1458">
            <v>0</v>
          </cell>
        </row>
        <row r="1459">
          <cell r="G1459">
            <v>0</v>
          </cell>
          <cell r="H1459">
            <v>0</v>
          </cell>
          <cell r="I1459">
            <v>0</v>
          </cell>
          <cell r="J1459">
            <v>0</v>
          </cell>
        </row>
        <row r="1460">
          <cell r="G1460">
            <v>0</v>
          </cell>
          <cell r="H1460">
            <v>0</v>
          </cell>
          <cell r="I1460">
            <v>0</v>
          </cell>
          <cell r="J1460">
            <v>0</v>
          </cell>
        </row>
        <row r="1461"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J1462">
            <v>0</v>
          </cell>
        </row>
        <row r="1463">
          <cell r="J1463">
            <v>0</v>
          </cell>
        </row>
        <row r="1464">
          <cell r="J1464">
            <v>0</v>
          </cell>
        </row>
        <row r="1465">
          <cell r="J1465">
            <v>0</v>
          </cell>
        </row>
        <row r="1468"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L1468">
            <v>0</v>
          </cell>
          <cell r="M1468">
            <v>0</v>
          </cell>
          <cell r="N1468">
            <v>0</v>
          </cell>
        </row>
        <row r="1469"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L1469">
            <v>0</v>
          </cell>
          <cell r="M1469">
            <v>0</v>
          </cell>
          <cell r="N1469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 ADJ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nd Model License"/>
      <sheetName val="Title"/>
      <sheetName val="Table 1Q Quick Project Analysis"/>
      <sheetName val="SpFor"/>
      <sheetName val="Table 1 Wind Global Inputs"/>
      <sheetName val="Table 1C Wind Annual Inputs"/>
      <sheetName val="Table 1D Data Conversion"/>
      <sheetName val="1 Page Project Summary"/>
      <sheetName val="Table 2 Summary"/>
      <sheetName val="Copy of Table 2 Base Case"/>
      <sheetName val="Comparison with Base Case"/>
      <sheetName val="Table 3 Construction"/>
      <sheetName val="Table 4 Operating Costs"/>
      <sheetName val="Table 5 Debt Service"/>
      <sheetName val="Table 6 Revenues"/>
      <sheetName val="Table 7 Cash Flow -Leveraged"/>
      <sheetName val="Table 7A Cash Flow -Unleveraged"/>
      <sheetName val="Table 8 NPV &amp; IRR -Leveraged"/>
      <sheetName val="Table 8A NPV &amp; IRR -Unleveraged"/>
      <sheetName val="Table 9 Sources - Uses"/>
      <sheetName val="Table 10 Maintenance Reserves"/>
      <sheetName val="Table 11 Financials"/>
      <sheetName val="Table 12 Dollars per MWH"/>
      <sheetName val="Table 13 Depreciation"/>
      <sheetName val="Monthly IRR Inputs"/>
      <sheetName val="Sensitivities"/>
      <sheetName val="EconExpert-WIND Charts"/>
      <sheetName val="Partnership Data for Export"/>
      <sheetName val="Status"/>
      <sheetName val="2010 Corporate State Tax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G1" t="e">
            <v>#VALUE!</v>
          </cell>
          <cell r="H1">
            <v>1</v>
          </cell>
        </row>
      </sheetData>
      <sheetData sheetId="16">
        <row r="1">
          <cell r="G1">
            <v>0</v>
          </cell>
          <cell r="H1">
            <v>1</v>
          </cell>
        </row>
      </sheetData>
      <sheetData sheetId="17">
        <row r="1">
          <cell r="G1" t="e">
            <v>#VALUE!</v>
          </cell>
          <cell r="H1">
            <v>1</v>
          </cell>
        </row>
      </sheetData>
      <sheetData sheetId="18">
        <row r="1">
          <cell r="G1">
            <v>0</v>
          </cell>
          <cell r="H1">
            <v>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eguros (PPC)"/>
      <sheetName val="XREF"/>
      <sheetName val="Integración  Pagos Ant. (PPC)"/>
      <sheetName val="Tickmarks"/>
      <sheetName val="Unmet_Need"/>
      <sheetName val="SAR-INFO"/>
      <sheetName val="ER GTS"/>
      <sheetName val="Elim"/>
      <sheetName val="BG GT "/>
      <sheetName val="BG TIH"/>
      <sheetName val="BG GTS "/>
      <sheetName val="BG TSE"/>
      <sheetName val="Bal GT"/>
      <sheetName val=" Part"/>
      <sheetName val="ER GT "/>
      <sheetName val="ER TIH"/>
      <sheetName val="ER TSE"/>
      <sheetName val="ER Con"/>
      <sheetName val="SLS CM"/>
      <sheetName val="uso"/>
      <sheetName val="IMSS"/>
      <sheetName val="Estado"/>
      <sheetName val="FF33-1&amp;"/>
      <sheetName val="2003"/>
      <sheetName val="Muestreo"/>
      <sheetName val="Renta"/>
      <sheetName val="Electricidad"/>
      <sheetName val="ER09"/>
      <sheetName val="SAR E INFONAVIT"/>
      <sheetName val="C-1"/>
      <sheetName val="Significant Processes"/>
      <sheetName val="EMPLEADOS"/>
      <sheetName val="Integracion de Ctas x Pagar"/>
      <sheetName val="ANALYSIS JUNEFOR PP02 old"/>
      <sheetName val="Analysis"/>
      <sheetName val="Amarre (7 CEDULAS)"/>
      <sheetName val="Amarre de Honorarios"/>
      <sheetName val="DEPRECIACION"/>
      <sheetName val="FCCREDITOS"/>
      <sheetName val="FP"/>
      <sheetName val=".1 Lead"/>
      <sheetName val="GASTOS  8310.1"/>
      <sheetName val="Drop-Down Lists"/>
      <sheetName val="Revisión Analitica"/>
      <sheetName val="Resumen"/>
      <sheetName val="Revisión de PS"/>
      <sheetName val="submuestreo"/>
      <sheetName val="SEMANAS"/>
      <sheetName val="PARTIDAS IND."/>
      <sheetName val="Capital"/>
      <sheetName val="Sheet1"/>
      <sheetName val="R.P."/>
      <sheetName val="Währung"/>
      <sheetName val="Notes &amp; Change Log"/>
      <sheetName val="INPC"/>
      <sheetName val="SUMMARY SCRAP 2002"/>
      <sheetName val="2008_vs_2007"/>
      <sheetName val="C-2"/>
      <sheetName val="Consolidated Domestic"/>
      <sheetName val="Recovered_Sheet1"/>
      <sheetName val="Settings"/>
      <sheetName val="Revision History"/>
      <sheetName val="Check"/>
      <sheetName val="Print"/>
      <sheetName val="Changes from 19 Packet"/>
      <sheetName val="Instructions"/>
      <sheetName val="Commodity SOP"/>
      <sheetName val="Cover"/>
      <sheetName val="Table of Contents"/>
      <sheetName val="Assumptions"/>
      <sheetName val="Waterfall"/>
      <sheetName val="Cost Change"/>
      <sheetName val="Volume"/>
      <sheetName val="Cost Reductions"/>
      <sheetName val="Commodities"/>
      <sheetName val="Headcount"/>
      <sheetName val="Summary"/>
      <sheetName val="Overhead"/>
      <sheetName val="Direct Variances"/>
      <sheetName val="OPC"/>
      <sheetName val="MPE FY20 AOP LC"/>
      <sheetName val="MPE FY20 AOP USD"/>
      <sheetName val="P&amp;L FY20 AOP USD"/>
      <sheetName val="MPE FY19 Fcst03 USD"/>
      <sheetName val="Supplemetal---&gt;&gt;"/>
      <sheetName val="Loss Allowance"/>
      <sheetName val="TOH"/>
      <sheetName val="Allocations"/>
      <sheetName val="COP"/>
      <sheetName val="Capacity_"/>
      <sheetName val="MBR"/>
      <sheetName val="WBS"/>
      <sheetName val="Worksheet in 5500 PAGOS ANTICIP"/>
      <sheetName val="Chicopee OH Exp"/>
      <sheetName val="GtosFab"/>
      <sheetName val="calculo"/>
      <sheetName val="01-6422"/>
      <sheetName val="01-6421"/>
      <sheetName val="01-6423"/>
      <sheetName val="Rules"/>
      <sheetName val="TABLAS DE CALCULO"/>
      <sheetName val="PRUEBA DE INGRESOS"/>
      <sheetName val="AF Extranjeros"/>
      <sheetName val="TB TJ Adjusted 2.2.18"/>
      <sheetName val="TB TJ-Arc Prior"/>
      <sheetName val="Balance Sheet"/>
      <sheetName val="Profit &amp; Loss"/>
      <sheetName val="Aug19"/>
      <sheetName val="July19"/>
      <sheetName val="June19"/>
      <sheetName val="May19"/>
      <sheetName val="Apr19"/>
      <sheetName val="Mar19"/>
      <sheetName val="Feb19"/>
      <sheetName val="Jan19"/>
      <sheetName val="Sep19"/>
      <sheetName val="Oct19"/>
      <sheetName val="Nov19"/>
      <sheetName val="Dec19"/>
      <sheetName val="Dec15"/>
      <sheetName val="AOC"/>
      <sheetName val="FX"/>
      <sheetName val="JE entry"/>
      <sheetName val="Instrucciones"/>
      <sheetName val="Informer"/>
      <sheetName val="Historic ER"/>
      <sheetName val="Altas 2001"/>
      <sheetName val="Bs agotados"/>
      <sheetName val="Pruebas Globales nov"/>
      <sheetName val="INVTRAN  YASA MD"/>
      <sheetName val="Concil ISR"/>
      <sheetName val="ISR Diferido"/>
      <sheetName val="presupuestado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heet1"/>
      <sheetName val="XREF"/>
      <sheetName val="Tickmarks"/>
      <sheetName val="Lead 5300"/>
      <sheetName val="5300.1"/>
      <sheetName val="5300.3"/>
      <sheetName val="5300.2"/>
      <sheetName val="5300.4"/>
      <sheetName val="Razonabilidad IVA"/>
      <sheetName val="Antiguedades"/>
      <sheetName val="limite"/>
      <sheetName val="Integración"/>
      <sheetName val="Lists"/>
      <sheetName val="Mvt Imobilizado"/>
      <sheetName val="Table Maint"/>
      <sheetName val="Indice"/>
      <sheetName val="1"/>
      <sheetName val="2"/>
      <sheetName val="3"/>
      <sheetName val="4"/>
      <sheetName val="5"/>
      <sheetName val="Planeación"/>
      <sheetName val="ER GTS"/>
      <sheetName val="9-Concentrado PP"/>
      <sheetName val="Gastos_MadridWE"/>
      <sheetName val="Prov Siemens"/>
      <sheetName val="Dpn. Fiscal"/>
      <sheetName val="inventarios"/>
      <sheetName val="AJUSTE INFLAC."/>
      <sheetName val=""/>
      <sheetName val="Consolidated Domestic"/>
      <sheetName val="C-26 IA NA"/>
      <sheetName val="Terreno"/>
      <sheetName val="Edo. Cto."/>
      <sheetName val="ISR"/>
      <sheetName val="Resumen altas y bajas "/>
      <sheetName val="IMSS"/>
      <sheetName val="RETIRO-INFO"/>
      <sheetName val="1.80% ESTADO"/>
      <sheetName val="VARI CAMB"/>
      <sheetName val="Depreciación Fiscal"/>
      <sheetName val="TC APLICABLE 2004"/>
      <sheetName val="Recovered_Sheet1"/>
      <sheetName val="Settings"/>
      <sheetName val="Revision History"/>
      <sheetName val="Check"/>
      <sheetName val="Print"/>
      <sheetName val="Changes from 19 Packet"/>
      <sheetName val="Instructions"/>
      <sheetName val="Commodity SOP"/>
      <sheetName val="Cover"/>
      <sheetName val="Table of Contents"/>
      <sheetName val="Assumptions"/>
      <sheetName val="Waterfall"/>
      <sheetName val="Cost Change"/>
      <sheetName val="Volume"/>
      <sheetName val="Cost Reductions"/>
      <sheetName val="Capital"/>
      <sheetName val="Commodities"/>
      <sheetName val="Headcount"/>
      <sheetName val="Summary"/>
      <sheetName val="Overhead"/>
      <sheetName val="Direct Variances"/>
      <sheetName val="OPC"/>
      <sheetName val="MPE FY20 AOP LC"/>
      <sheetName val="MPE FY20 AOP USD"/>
      <sheetName val="P&amp;L FY20 AOP USD"/>
      <sheetName val="MPE FY19 Fcst03 USD"/>
      <sheetName val="Supplemetal---&gt;&gt;"/>
      <sheetName val="Loss Allowance"/>
      <sheetName val="TOH"/>
      <sheetName val="Allocations"/>
      <sheetName val="COP"/>
      <sheetName val="Capacity_"/>
      <sheetName val="FF33-1&amp;"/>
      <sheetName val="PRIMERO"/>
      <sheetName val="AF Extranjeros"/>
      <sheetName val="Salary"/>
      <sheetName val="salesmay"/>
      <sheetName val="Resultado Fiscal 2005"/>
      <sheetName val="Conciliación"/>
      <sheetName val="Concil ISR"/>
      <sheetName val="ISR Diferido"/>
      <sheetName val="Conc"/>
      <sheetName val="TABLAS DE CALCUL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édula de Movimientos"/>
      <sheetName val="Revisión SI"/>
      <sheetName val="Revisión Altas"/>
      <sheetName val="Depreciación"/>
      <sheetName val="Límite"/>
      <sheetName val="Tickmarks"/>
      <sheetName val="XREF"/>
      <sheetName val="GtosFab"/>
      <sheetName val="DEP. FINAL"/>
      <sheetName val="Dep. del Ej. y Acum."/>
      <sheetName val="Lead"/>
      <sheetName val="vaciado P.P. IVA"/>
      <sheetName val="5300.3"/>
      <sheetName val="AUT99"/>
      <sheetName val="Warranty Periods"/>
      <sheetName val="Sheet1"/>
      <sheetName val="FF-32"/>
      <sheetName val="Lists"/>
      <sheetName val=".1 Lead"/>
      <sheetName val="EIGPC"/>
      <sheetName val="Edo. Cto."/>
      <sheetName val="2A VERSION "/>
      <sheetName val="Resumen"/>
      <sheetName val="ISR"/>
      <sheetName val="IVA"/>
      <sheetName val="Retenciones"/>
      <sheetName val="POLIZA SAP"/>
      <sheetName val="Balanzas"/>
      <sheetName val="P&amp;L"/>
      <sheetName val="Maquila"/>
      <sheetName val="ISR Sueldos"/>
      <sheetName val="PTU"/>
      <sheetName val="Acum"/>
      <sheetName val="Analisis de CYG Properties"/>
      <sheetName val="IVA acreditable"/>
      <sheetName val="Ingresos cobrados"/>
      <sheetName val="DATOS"/>
      <sheetName val="Compensacion"/>
      <sheetName val="Fluctuaciones"/>
      <sheetName val="Sheet6"/>
      <sheetName val="Cotejo P&amp;L"/>
      <sheetName val="INPC"/>
      <sheetName val="Recovered_Sheet1"/>
      <sheetName val="Settings"/>
      <sheetName val="Revision History"/>
      <sheetName val="Check"/>
      <sheetName val="Print"/>
      <sheetName val="Changes from 19 Packet"/>
      <sheetName val="Instructions"/>
      <sheetName val="Commodity SOP"/>
      <sheetName val="Cover"/>
      <sheetName val="Table of Contents"/>
      <sheetName val="Assumptions"/>
      <sheetName val="Waterfall"/>
      <sheetName val="Cost Change"/>
      <sheetName val="Volume"/>
      <sheetName val="Cost Reductions"/>
      <sheetName val="Capital"/>
      <sheetName val="Commodities"/>
      <sheetName val="Headcount"/>
      <sheetName val="Summary"/>
      <sheetName val="Overhead"/>
      <sheetName val="Direct Variances"/>
      <sheetName val="OPC"/>
      <sheetName val="MPE FY20 AOP LC"/>
      <sheetName val="MPE FY20 AOP USD"/>
      <sheetName val="P&amp;L FY20 AOP USD"/>
      <sheetName val="MPE FY19 Fcst03 USD"/>
      <sheetName val="Supplemetal---&gt;&gt;"/>
      <sheetName val="Loss Allowance"/>
      <sheetName val="TOH"/>
      <sheetName val="Allocations"/>
      <sheetName val="COP"/>
      <sheetName val="Capacity_"/>
      <sheetName val="CALC"/>
      <sheetName val="Amarre de la obra al 31.12.01"/>
      <sheetName val="D-1"/>
      <sheetName val="VENDAS_P_SUBSIDIÁRIA"/>
      <sheetName val="Altas 2001"/>
      <sheetName val="Bs agotados"/>
      <sheetName val="Pruebas Globales nov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ON2001"/>
      <sheetName val="PROMED01"/>
      <sheetName val="DEPFIS01"/>
      <sheetName val="PROV. ND"/>
      <sheetName val="VAC ENE-MZO"/>
      <sheetName val="INGRESOS2000"/>
      <sheetName val="SLDOS"/>
      <sheetName val="ETIQUETA"/>
      <sheetName val="Estado Res."/>
      <sheetName val="Nota 7"/>
      <sheetName val="XREF"/>
      <sheetName val="Tickmarks"/>
      <sheetName val="Cédula de Movimientos"/>
      <sheetName val="Depreciación"/>
      <sheetName val="Revisión gastos Septiembre"/>
      <sheetName val="Empréstimos"/>
      <sheetName val="BB PCH's"/>
      <sheetName val="Umbrales"/>
      <sheetName val="Cobros posteriores"/>
      <sheetName val="REV. LIMITE ADMON"/>
      <sheetName val="Valuación"/>
      <sheetName val="Lead"/>
      <sheetName val="AUT99"/>
      <sheetName val="a"/>
      <sheetName val="P&amp;L UVM JUL 13"/>
      <sheetName val="IMSS 1"/>
      <sheetName val="Recovered_Sheet1"/>
      <sheetName val="Settings"/>
      <sheetName val="Revision History"/>
      <sheetName val="Check"/>
      <sheetName val="Print"/>
      <sheetName val="Changes from 19 Packet"/>
      <sheetName val="Instructions"/>
      <sheetName val="Commodity SOP"/>
      <sheetName val="Cover"/>
      <sheetName val="Table of Contents"/>
      <sheetName val="Assumptions"/>
      <sheetName val="Waterfall"/>
      <sheetName val="Cost Change"/>
      <sheetName val="Volume"/>
      <sheetName val="Cost Reductions"/>
      <sheetName val="Capital"/>
      <sheetName val="Commodities"/>
      <sheetName val="Headcount"/>
      <sheetName val="Summary"/>
      <sheetName val="Overhead"/>
      <sheetName val="Direct Variances"/>
      <sheetName val="OPC"/>
      <sheetName val="MPE FY20 AOP LC"/>
      <sheetName val="MPE FY20 AOP USD"/>
      <sheetName val="P&amp;L FY20 AOP USD"/>
      <sheetName val="MPE FY19 Fcst03 USD"/>
      <sheetName val="Supplemetal---&gt;&gt;"/>
      <sheetName val="Loss Allowance"/>
      <sheetName val="TOH"/>
      <sheetName val="Allocations"/>
      <sheetName val="COP"/>
      <sheetName val="Capacity_"/>
      <sheetName val="TARIFA MENSUAL"/>
      <sheetName val="FDS Download FINAL"/>
      <sheetName val="Balance al 31.12.2003"/>
      <sheetName val="C8-1"/>
      <sheetName val=".1 Lead"/>
      <sheetName val="3. Pruebas Globale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FreeCashFlow"/>
      <sheetName val="EnterpriseValue"/>
      <sheetName val="Taxes - F$"/>
      <sheetName val="IRR"/>
      <sheetName val="Assumptions"/>
      <sheetName val="Proforma Financials"/>
      <sheetName val="Revenue"/>
      <sheetName val="Customers&amp;Load"/>
      <sheetName val="Expenses"/>
      <sheetName val="CAPEX"/>
      <sheetName val="BookDepreciation"/>
      <sheetName val="TaxDepreciation"/>
      <sheetName val="Financing"/>
      <sheetName val="General Information"/>
      <sheetName val="Inputs"/>
      <sheetName val="High Level - Drivers Control"/>
      <sheetName val="High Level - 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7">
          <cell r="C7">
            <v>1996</v>
          </cell>
          <cell r="D7">
            <v>1997</v>
          </cell>
          <cell r="E7">
            <v>1998</v>
          </cell>
          <cell r="F7">
            <v>1999</v>
          </cell>
          <cell r="G7">
            <v>2000</v>
          </cell>
          <cell r="H7">
            <v>2001</v>
          </cell>
          <cell r="I7">
            <v>2002</v>
          </cell>
          <cell r="J7">
            <v>2003</v>
          </cell>
          <cell r="K7">
            <v>2004</v>
          </cell>
          <cell r="L7">
            <v>2005</v>
          </cell>
          <cell r="M7">
            <v>2006</v>
          </cell>
          <cell r="N7">
            <v>2007</v>
          </cell>
          <cell r="O7">
            <v>2008</v>
          </cell>
          <cell r="P7">
            <v>2009</v>
          </cell>
          <cell r="Q7">
            <v>2010</v>
          </cell>
          <cell r="R7">
            <v>2011</v>
          </cell>
          <cell r="S7">
            <v>2012</v>
          </cell>
          <cell r="T7">
            <v>2013</v>
          </cell>
          <cell r="U7">
            <v>2014</v>
          </cell>
          <cell r="V7">
            <v>2015</v>
          </cell>
          <cell r="W7">
            <v>2016</v>
          </cell>
          <cell r="X7">
            <v>2017</v>
          </cell>
          <cell r="Y7">
            <v>2018</v>
          </cell>
          <cell r="Z7">
            <v>2019</v>
          </cell>
          <cell r="AA7">
            <v>2020</v>
          </cell>
        </row>
        <row r="10">
          <cell r="C10">
            <v>1996</v>
          </cell>
          <cell r="D10">
            <v>1997</v>
          </cell>
          <cell r="E10">
            <v>1998</v>
          </cell>
          <cell r="F10">
            <v>1999</v>
          </cell>
          <cell r="G10">
            <v>2000</v>
          </cell>
          <cell r="H10">
            <v>2001</v>
          </cell>
          <cell r="I10">
            <v>2002</v>
          </cell>
          <cell r="J10">
            <v>2003</v>
          </cell>
          <cell r="K10">
            <v>2004</v>
          </cell>
          <cell r="L10">
            <v>2005</v>
          </cell>
          <cell r="M10">
            <v>2006</v>
          </cell>
          <cell r="N10">
            <v>2007</v>
          </cell>
          <cell r="O10">
            <v>2008</v>
          </cell>
          <cell r="P10">
            <v>2009</v>
          </cell>
          <cell r="Q10">
            <v>2010</v>
          </cell>
          <cell r="R10">
            <v>2011</v>
          </cell>
          <cell r="S10">
            <v>2012</v>
          </cell>
          <cell r="T10">
            <v>2013</v>
          </cell>
          <cell r="U10">
            <v>2014</v>
          </cell>
          <cell r="V10">
            <v>2015</v>
          </cell>
          <cell r="W10">
            <v>2016</v>
          </cell>
          <cell r="X10">
            <v>2017</v>
          </cell>
          <cell r="Y10">
            <v>2018</v>
          </cell>
          <cell r="Z10">
            <v>2019</v>
          </cell>
          <cell r="AA10">
            <v>2020</v>
          </cell>
        </row>
        <row r="11">
          <cell r="B11" t="str">
            <v>C$ Devaluation</v>
          </cell>
          <cell r="C11">
            <v>1</v>
          </cell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</row>
        <row r="13">
          <cell r="C13">
            <v>1996</v>
          </cell>
          <cell r="D13">
            <v>1997</v>
          </cell>
          <cell r="E13">
            <v>1998</v>
          </cell>
          <cell r="F13">
            <v>1999</v>
          </cell>
          <cell r="G13">
            <v>2000</v>
          </cell>
          <cell r="H13">
            <v>2001</v>
          </cell>
          <cell r="I13">
            <v>2002</v>
          </cell>
          <cell r="J13">
            <v>2003</v>
          </cell>
          <cell r="K13">
            <v>2004</v>
          </cell>
          <cell r="L13">
            <v>2005</v>
          </cell>
          <cell r="M13">
            <v>2006</v>
          </cell>
          <cell r="N13">
            <v>2007</v>
          </cell>
          <cell r="O13">
            <v>2008</v>
          </cell>
          <cell r="P13">
            <v>2009</v>
          </cell>
          <cell r="Q13">
            <v>2010</v>
          </cell>
          <cell r="R13">
            <v>2011</v>
          </cell>
          <cell r="S13">
            <v>2012</v>
          </cell>
          <cell r="T13">
            <v>2013</v>
          </cell>
          <cell r="U13">
            <v>2014</v>
          </cell>
          <cell r="V13">
            <v>2015</v>
          </cell>
          <cell r="W13">
            <v>2016</v>
          </cell>
          <cell r="X13">
            <v>2017</v>
          </cell>
          <cell r="Y13">
            <v>2018</v>
          </cell>
          <cell r="Z13">
            <v>2019</v>
          </cell>
          <cell r="AA13">
            <v>2020</v>
          </cell>
        </row>
        <row r="14">
          <cell r="B14" t="str">
            <v>C$/US$ Effective Exchange Rate</v>
          </cell>
          <cell r="C14">
            <v>0.6623</v>
          </cell>
          <cell r="D14">
            <v>0.6623</v>
          </cell>
          <cell r="E14">
            <v>0.6623</v>
          </cell>
          <cell r="F14">
            <v>0.6623</v>
          </cell>
          <cell r="G14">
            <v>0.6623</v>
          </cell>
          <cell r="H14">
            <v>0.6623</v>
          </cell>
          <cell r="I14">
            <v>0.6623</v>
          </cell>
          <cell r="J14">
            <v>0.6623</v>
          </cell>
          <cell r="K14">
            <v>0.6623</v>
          </cell>
          <cell r="L14">
            <v>0.6623</v>
          </cell>
          <cell r="M14">
            <v>0.6623</v>
          </cell>
          <cell r="N14">
            <v>0.6623</v>
          </cell>
          <cell r="O14">
            <v>0.6623</v>
          </cell>
          <cell r="P14">
            <v>0.6623</v>
          </cell>
          <cell r="Q14">
            <v>0.6623</v>
          </cell>
          <cell r="R14">
            <v>0.6623</v>
          </cell>
          <cell r="S14">
            <v>0.6623</v>
          </cell>
          <cell r="T14">
            <v>0.6623</v>
          </cell>
          <cell r="U14">
            <v>0.6623</v>
          </cell>
          <cell r="V14">
            <v>0.6623</v>
          </cell>
          <cell r="W14">
            <v>0.6623</v>
          </cell>
          <cell r="X14">
            <v>0.6623</v>
          </cell>
          <cell r="Y14">
            <v>0.6623</v>
          </cell>
          <cell r="Z14">
            <v>0.6623</v>
          </cell>
          <cell r="AA14">
            <v>0.6623</v>
          </cell>
        </row>
        <row r="23">
          <cell r="E23">
            <v>1998</v>
          </cell>
          <cell r="F23">
            <v>1999</v>
          </cell>
          <cell r="G23">
            <v>2000</v>
          </cell>
          <cell r="H23">
            <v>2001</v>
          </cell>
          <cell r="I23">
            <v>2002</v>
          </cell>
          <cell r="J23">
            <v>2003</v>
          </cell>
          <cell r="K23">
            <v>2004</v>
          </cell>
          <cell r="L23">
            <v>2005</v>
          </cell>
          <cell r="M23">
            <v>2006</v>
          </cell>
          <cell r="N23">
            <v>2007</v>
          </cell>
          <cell r="O23">
            <v>2008</v>
          </cell>
          <cell r="P23">
            <v>2009</v>
          </cell>
          <cell r="Q23">
            <v>2010</v>
          </cell>
          <cell r="R23">
            <v>2011</v>
          </cell>
          <cell r="S23">
            <v>2012</v>
          </cell>
          <cell r="T23">
            <v>2013</v>
          </cell>
          <cell r="U23">
            <v>2014</v>
          </cell>
          <cell r="V23">
            <v>2015</v>
          </cell>
          <cell r="W23">
            <v>2016</v>
          </cell>
          <cell r="X23">
            <v>2017</v>
          </cell>
          <cell r="Y23">
            <v>2018</v>
          </cell>
          <cell r="Z23">
            <v>2019</v>
          </cell>
          <cell r="AA23">
            <v>2020</v>
          </cell>
        </row>
      </sheetData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of Cost Components"/>
      <sheetName val="A. Sec.1 - Direct Maintenance"/>
      <sheetName val="B. Sec.2 - Non-Direct Expenses"/>
      <sheetName val="C. Sec.3 - Other Costs"/>
      <sheetName val="D. Sec.4 - TU"/>
      <sheetName val="D1. Sec.4 - C4 Invoice Summary"/>
      <sheetName val="D2. Sec.4 - C3 Invoice Summary"/>
      <sheetName val="E. Sec.5 - Interest TU (BP)"/>
      <sheetName val="E1. Sec.5 - Interest TU (CY)"/>
      <sheetName val="F. Sec.6 - Cost Stmnts"/>
      <sheetName val="Stmt AD"/>
      <sheetName val="AD-1"/>
      <sheetName val="AD-2"/>
      <sheetName val="AD-3"/>
      <sheetName val="AD-4"/>
      <sheetName val="AD-5"/>
      <sheetName val="AD-6"/>
      <sheetName val="AD-6A"/>
      <sheetName val="AD-6B"/>
      <sheetName val="AD-6C"/>
      <sheetName val="AD-7"/>
      <sheetName val="AD-8"/>
      <sheetName val="AD-9"/>
      <sheetName val="AD-10"/>
      <sheetName val="Stmt AE"/>
      <sheetName val="AE-1"/>
      <sheetName val="AE-1A"/>
      <sheetName val="AE-1B"/>
      <sheetName val="AE-1C"/>
      <sheetName val="AE-2"/>
      <sheetName val="AE-3"/>
      <sheetName val="AE-4"/>
      <sheetName val="Stmt AF"/>
      <sheetName val="AF-1"/>
      <sheetName val="AF-2"/>
      <sheetName val="AF-3"/>
      <sheetName val="Stmt AG"/>
      <sheetName val="AG-1"/>
      <sheetName val="AG-1A"/>
      <sheetName val="Stmt AH"/>
      <sheetName val="AH-1"/>
      <sheetName val="AH-2"/>
      <sheetName val="AH-3"/>
      <sheetName val="Stmt AI"/>
      <sheetName val="AI-1"/>
      <sheetName val="Stmt AJ"/>
      <sheetName val="AJ-1"/>
      <sheetName val="AJ-2"/>
      <sheetName val="Stmt AK"/>
      <sheetName val="Stmt AL"/>
      <sheetName val="AL-1"/>
      <sheetName val="AL-2"/>
      <sheetName val="Stmt AR"/>
      <sheetName val="AR-1"/>
      <sheetName val="Stmt AV"/>
      <sheetName val="AV-2A"/>
      <sheetName val="AV-2B"/>
      <sheetName val="AV-4"/>
      <sheetName val="Stmt Misc."/>
      <sheetName val="Automation"/>
    </sheetNames>
    <sheetDataSet>
      <sheetData sheetId="0">
        <row r="2">
          <cell r="B2" t="str">
            <v>SAN DIEGO GAS &amp; ELECTRIC COMPANY</v>
          </cell>
        </row>
      </sheetData>
      <sheetData sheetId="1">
        <row r="5">
          <cell r="B5" t="str">
            <v>Base Period &amp; True-Up Period 12 - Months Ending December 31, 2021</v>
          </cell>
        </row>
        <row r="25">
          <cell r="C25">
            <v>1.0274999999999999E-2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5">
          <cell r="E15">
            <v>-1657.9080000000001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110">
          <cell r="A110">
            <v>31</v>
          </cell>
        </row>
      </sheetData>
      <sheetData sheetId="55" refreshError="1"/>
      <sheetData sheetId="56">
        <row r="27">
          <cell r="A27">
            <v>17</v>
          </cell>
        </row>
      </sheetData>
      <sheetData sheetId="57" refreshError="1"/>
      <sheetData sheetId="58" refreshError="1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eciation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eports"/>
      <sheetName val="summary"/>
      <sheetName val="summaryBU"/>
      <sheetName val="Period-ending RB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 ADJ"/>
      <sheetName val="A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Cust Fcst Allocators"/>
      <sheetName val="2001 Cust"/>
      <sheetName val="Cust Forecast"/>
      <sheetName val="New Meters"/>
      <sheetName val="NM Allocation"/>
      <sheetName val="Cust MSA"/>
      <sheetName val="Cust MSA Flow to Usage Conv"/>
      <sheetName val="Cust SRM Cost"/>
      <sheetName val="Cust Replace Cost"/>
      <sheetName val="Cust Annual SRM"/>
      <sheetName val="Cust Acct Weights"/>
      <sheetName val="Cust Acct Alloc"/>
      <sheetName val="Cust Acct Serv"/>
      <sheetName val="Cust Acct Serv Total"/>
      <sheetName val="Cust MSA LRMC"/>
      <sheetName val="Cust Class SRM LRMC"/>
      <sheetName val="Cust Class Total LRMC"/>
      <sheetName val="NGV Comp"/>
      <sheetName val="LRMC Summary Cust"/>
      <sheetName val="Distr Fcst Inv"/>
      <sheetName val="Distr Econ Ind"/>
      <sheetName val="Distr Reg Inv"/>
      <sheetName val="Distr His Invest (JP)"/>
      <sheetName val="HP Customers"/>
      <sheetName val="MP Customers"/>
      <sheetName val="HPD PD Det"/>
      <sheetName val="MPD PD Det"/>
      <sheetName val="Distr NPD Det"/>
      <sheetName val="Dist CPM Det"/>
      <sheetName val="HPD Distr Regress"/>
      <sheetName val="MPD Distr Regress"/>
      <sheetName val="Distr LRMCs"/>
      <sheetName val="Trans CPM Det"/>
      <sheetName val="Trans Invest&amp; Loads"/>
      <sheetName val="Trans LRMCs"/>
      <sheetName val="LF - O&amp;M"/>
      <sheetName val="LF - O&amp;M Expense"/>
      <sheetName val="LF - O&amp;M Expense (Old)"/>
      <sheetName val="LF -Distr O&amp;M"/>
      <sheetName val="LF -Distr O&amp;M (Old)"/>
      <sheetName val="LF - M&amp;S"/>
      <sheetName val="LF - A&amp;G"/>
      <sheetName val="LF - A&amp;G on O&amp;M (Old)"/>
      <sheetName val="LF - A&amp;G Distr O&amp;M (Old)"/>
      <sheetName val="LF - GPL"/>
      <sheetName val="LF - GPL (Old)"/>
      <sheetName val="LRMC Summary Distr"/>
      <sheetName val="LRMC Summary Trans"/>
      <sheetName val="Factors"/>
      <sheetName val="Base Margin"/>
      <sheetName val="Distr Reg Inv (JP)"/>
      <sheetName val="Distr Regress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topLeftCell="B1" zoomScaleNormal="100" workbookViewId="0">
      <selection activeCell="B26" sqref="B26"/>
    </sheetView>
  </sheetViews>
  <sheetFormatPr defaultColWidth="9.140625" defaultRowHeight="15" x14ac:dyDescent="0.25"/>
  <cols>
    <col min="1" max="1" width="4.85546875" style="1" bestFit="1" customWidth="1"/>
    <col min="2" max="2" width="74.5703125" style="1" customWidth="1"/>
    <col min="3" max="3" width="1.5703125" style="1" customWidth="1"/>
    <col min="4" max="4" width="20.85546875" style="1" customWidth="1"/>
    <col min="5" max="5" width="1.5703125" style="1" customWidth="1"/>
    <col min="6" max="6" width="40.5703125" style="1" customWidth="1"/>
    <col min="7" max="7" width="4.85546875" style="1" customWidth="1"/>
    <col min="8" max="8" width="21.140625" style="1" customWidth="1"/>
    <col min="9" max="16384" width="9.140625" style="1"/>
  </cols>
  <sheetData>
    <row r="2" spans="1:8" ht="18.75" x14ac:dyDescent="0.25">
      <c r="B2" s="2" t="s">
        <v>0</v>
      </c>
      <c r="C2" s="2"/>
      <c r="D2" s="3"/>
      <c r="E2" s="3"/>
      <c r="F2" s="3"/>
    </row>
    <row r="3" spans="1:8" ht="18.75" x14ac:dyDescent="0.25">
      <c r="B3" s="103" t="s">
        <v>313</v>
      </c>
      <c r="C3" s="2"/>
      <c r="D3" s="3"/>
      <c r="E3" s="3"/>
      <c r="F3" s="3"/>
    </row>
    <row r="4" spans="1:8" ht="18.75" x14ac:dyDescent="0.3">
      <c r="B4" s="550" t="s">
        <v>367</v>
      </c>
      <c r="C4" s="550"/>
      <c r="D4" s="550"/>
      <c r="E4" s="550"/>
      <c r="F4" s="550"/>
    </row>
    <row r="5" spans="1:8" ht="18.75" x14ac:dyDescent="0.3">
      <c r="B5" s="105" t="s">
        <v>315</v>
      </c>
      <c r="C5" s="2"/>
      <c r="D5" s="2"/>
      <c r="E5" s="2"/>
      <c r="F5" s="2"/>
    </row>
    <row r="6" spans="1:8" ht="15.75" x14ac:dyDescent="0.25">
      <c r="B6" s="549" t="s">
        <v>1</v>
      </c>
      <c r="C6" s="549"/>
      <c r="D6" s="549"/>
      <c r="E6" s="549"/>
      <c r="F6" s="549"/>
      <c r="G6" s="4"/>
      <c r="H6" s="4"/>
    </row>
    <row r="7" spans="1:8" ht="15.75" x14ac:dyDescent="0.25">
      <c r="B7" s="5"/>
      <c r="C7" s="5"/>
      <c r="D7" s="6"/>
      <c r="E7" s="7"/>
      <c r="F7" s="5"/>
      <c r="G7" s="5"/>
    </row>
    <row r="8" spans="1:8" ht="15.75" x14ac:dyDescent="0.25">
      <c r="A8" s="8" t="s">
        <v>2</v>
      </c>
      <c r="G8" s="8" t="s">
        <v>2</v>
      </c>
    </row>
    <row r="9" spans="1:8" ht="15.75" x14ac:dyDescent="0.25">
      <c r="A9" s="317" t="s">
        <v>3</v>
      </c>
      <c r="B9" s="9" t="s">
        <v>4</v>
      </c>
      <c r="C9" s="9"/>
      <c r="D9" s="9" t="s">
        <v>5</v>
      </c>
      <c r="E9" s="10"/>
      <c r="F9" s="9" t="s">
        <v>6</v>
      </c>
      <c r="G9" s="317" t="s">
        <v>3</v>
      </c>
    </row>
    <row r="10" spans="1:8" ht="15.75" x14ac:dyDescent="0.25">
      <c r="A10" s="8"/>
      <c r="B10" s="5"/>
      <c r="C10" s="5"/>
      <c r="D10" s="11"/>
      <c r="E10" s="11"/>
      <c r="F10" s="11"/>
      <c r="G10" s="8"/>
    </row>
    <row r="11" spans="1:8" ht="15.75" x14ac:dyDescent="0.25">
      <c r="A11" s="8">
        <v>1</v>
      </c>
      <c r="B11" s="7" t="s">
        <v>316</v>
      </c>
      <c r="C11" s="7"/>
      <c r="D11" s="11"/>
      <c r="E11" s="11"/>
      <c r="F11" s="11"/>
      <c r="G11" s="8">
        <v>1</v>
      </c>
    </row>
    <row r="12" spans="1:8" ht="15.75" x14ac:dyDescent="0.25">
      <c r="A12" s="8">
        <f>A11+1</f>
        <v>2</v>
      </c>
      <c r="B12" s="7"/>
      <c r="C12" s="7"/>
      <c r="D12" s="11"/>
      <c r="E12" s="11"/>
      <c r="F12" s="11"/>
      <c r="G12" s="8">
        <f>G11+1</f>
        <v>2</v>
      </c>
    </row>
    <row r="13" spans="1:8" ht="31.5" x14ac:dyDescent="0.25">
      <c r="A13" s="28">
        <f>A12+1</f>
        <v>3</v>
      </c>
      <c r="B13" s="110" t="s">
        <v>314</v>
      </c>
      <c r="C13" s="12"/>
      <c r="D13" s="448">
        <f>'Pg2 App XII C5 Comparison'!G28</f>
        <v>3.4788615567230181</v>
      </c>
      <c r="E13" s="13"/>
      <c r="F13" s="11" t="s">
        <v>7</v>
      </c>
      <c r="G13" s="28">
        <f>G12+1</f>
        <v>3</v>
      </c>
    </row>
    <row r="14" spans="1:8" ht="15.75" x14ac:dyDescent="0.25">
      <c r="A14" s="8">
        <f t="shared" ref="A14:A21" si="0">A13+1</f>
        <v>4</v>
      </c>
      <c r="B14" s="5"/>
      <c r="C14" s="11"/>
      <c r="D14" s="13"/>
      <c r="E14" s="13"/>
      <c r="F14" s="11"/>
      <c r="G14" s="8">
        <f t="shared" ref="G14:G21" si="1">G13+1</f>
        <v>4</v>
      </c>
    </row>
    <row r="15" spans="1:8" ht="15.75" x14ac:dyDescent="0.25">
      <c r="A15" s="8">
        <f t="shared" si="0"/>
        <v>5</v>
      </c>
      <c r="B15" s="5" t="s">
        <v>8</v>
      </c>
      <c r="C15" s="11"/>
      <c r="D15" s="449">
        <f>'Pg11 Appendix XII C5 Int Calc'!G76</f>
        <v>1.1820018460932706</v>
      </c>
      <c r="E15" s="14"/>
      <c r="F15" s="11" t="s">
        <v>371</v>
      </c>
      <c r="G15" s="8">
        <f t="shared" si="1"/>
        <v>5</v>
      </c>
    </row>
    <row r="16" spans="1:8" ht="15.75" x14ac:dyDescent="0.25">
      <c r="A16" s="8">
        <f t="shared" si="0"/>
        <v>6</v>
      </c>
      <c r="B16" s="5"/>
      <c r="C16" s="11"/>
      <c r="D16" s="15"/>
      <c r="E16" s="15"/>
      <c r="F16" s="11"/>
      <c r="G16" s="8">
        <f t="shared" si="1"/>
        <v>6</v>
      </c>
    </row>
    <row r="17" spans="1:8" ht="15.75" x14ac:dyDescent="0.25">
      <c r="A17" s="8">
        <f t="shared" si="0"/>
        <v>7</v>
      </c>
      <c r="B17" s="293" t="s">
        <v>9</v>
      </c>
      <c r="C17" s="10"/>
      <c r="D17" s="450">
        <f>D13+D15</f>
        <v>4.6608634028162887</v>
      </c>
      <c r="E17" s="13"/>
      <c r="F17" s="11" t="s">
        <v>10</v>
      </c>
      <c r="G17" s="8">
        <f t="shared" si="1"/>
        <v>7</v>
      </c>
      <c r="H17" s="384"/>
    </row>
    <row r="18" spans="1:8" ht="15.75" x14ac:dyDescent="0.25">
      <c r="A18" s="8">
        <f t="shared" si="0"/>
        <v>8</v>
      </c>
      <c r="B18" s="5"/>
      <c r="C18" s="11"/>
      <c r="D18" s="104"/>
      <c r="E18" s="5"/>
      <c r="F18" s="5"/>
      <c r="G18" s="8">
        <f t="shared" si="1"/>
        <v>8</v>
      </c>
    </row>
    <row r="19" spans="1:8" ht="15.75" x14ac:dyDescent="0.25">
      <c r="A19" s="8">
        <f t="shared" si="0"/>
        <v>9</v>
      </c>
      <c r="B19" s="175" t="s">
        <v>11</v>
      </c>
      <c r="C19" s="11"/>
      <c r="D19" s="318">
        <v>12</v>
      </c>
      <c r="E19" s="5"/>
      <c r="F19" s="5"/>
      <c r="G19" s="8">
        <f t="shared" si="1"/>
        <v>9</v>
      </c>
    </row>
    <row r="20" spans="1:8" ht="15.75" x14ac:dyDescent="0.25">
      <c r="A20" s="8">
        <f t="shared" si="0"/>
        <v>10</v>
      </c>
      <c r="B20" s="5"/>
      <c r="C20" s="11"/>
      <c r="D20" s="104"/>
      <c r="E20" s="5"/>
      <c r="F20" s="5"/>
      <c r="G20" s="8">
        <f t="shared" si="1"/>
        <v>10</v>
      </c>
    </row>
    <row r="21" spans="1:8" ht="16.5" thickBot="1" x14ac:dyDescent="0.3">
      <c r="A21" s="8">
        <f t="shared" si="0"/>
        <v>11</v>
      </c>
      <c r="B21" s="293" t="s">
        <v>12</v>
      </c>
      <c r="C21" s="5"/>
      <c r="D21" s="311">
        <f>D17/12</f>
        <v>0.38840528356802406</v>
      </c>
      <c r="E21" s="5"/>
      <c r="F21" s="11" t="s">
        <v>13</v>
      </c>
      <c r="G21" s="8">
        <f t="shared" si="1"/>
        <v>11</v>
      </c>
      <c r="H21" s="385"/>
    </row>
    <row r="22" spans="1:8" ht="16.5" thickTop="1" x14ac:dyDescent="0.25">
      <c r="A22" s="8"/>
      <c r="B22" s="106"/>
      <c r="C22" s="5"/>
      <c r="D22" s="212"/>
      <c r="E22" s="5"/>
      <c r="F22" s="5"/>
      <c r="G22" s="5"/>
    </row>
    <row r="23" spans="1:8" ht="15.75" x14ac:dyDescent="0.25">
      <c r="B23" s="5"/>
      <c r="C23" s="5"/>
      <c r="D23" s="5"/>
      <c r="E23" s="5"/>
      <c r="F23" s="5"/>
      <c r="G23" s="5"/>
    </row>
    <row r="24" spans="1:8" ht="17.25" x14ac:dyDescent="0.25">
      <c r="A24" s="16">
        <v>1</v>
      </c>
      <c r="B24" s="460" t="s">
        <v>368</v>
      </c>
      <c r="C24" s="5"/>
      <c r="D24" s="5"/>
      <c r="E24" s="5"/>
      <c r="F24" s="5"/>
      <c r="G24" s="5"/>
    </row>
    <row r="25" spans="1:8" ht="15.75" x14ac:dyDescent="0.25">
      <c r="B25" s="460" t="s">
        <v>370</v>
      </c>
      <c r="C25" s="5"/>
      <c r="D25" s="5"/>
      <c r="E25" s="5"/>
      <c r="F25" s="5"/>
      <c r="G25" s="5"/>
    </row>
    <row r="26" spans="1:8" ht="15.75" x14ac:dyDescent="0.25">
      <c r="B26" s="461" t="s">
        <v>369</v>
      </c>
      <c r="C26" s="5"/>
      <c r="D26" s="5"/>
      <c r="E26" s="5"/>
      <c r="F26" s="5"/>
      <c r="G26" s="5"/>
    </row>
    <row r="27" spans="1:8" ht="15.75" x14ac:dyDescent="0.25">
      <c r="B27" s="462"/>
      <c r="C27" s="5"/>
      <c r="D27" s="5"/>
      <c r="E27" s="5"/>
      <c r="F27" s="5"/>
      <c r="G27" s="5"/>
    </row>
    <row r="28" spans="1:8" ht="15.75" x14ac:dyDescent="0.25">
      <c r="B28" s="5"/>
      <c r="C28" s="5"/>
      <c r="D28" s="5"/>
      <c r="E28" s="5"/>
      <c r="F28" s="5"/>
      <c r="G28" s="5"/>
    </row>
    <row r="29" spans="1:8" ht="17.25" x14ac:dyDescent="0.25">
      <c r="A29" s="16"/>
      <c r="B29" s="5"/>
      <c r="C29" s="5"/>
      <c r="D29" s="5"/>
      <c r="E29" s="5"/>
      <c r="F29" s="5"/>
      <c r="G29" s="5"/>
    </row>
    <row r="30" spans="1:8" ht="15.75" x14ac:dyDescent="0.25">
      <c r="B30" s="5"/>
      <c r="C30" s="5"/>
      <c r="D30" s="5"/>
      <c r="E30" s="5"/>
      <c r="F30" s="5"/>
      <c r="G30" s="5"/>
    </row>
    <row r="31" spans="1:8" ht="15.75" x14ac:dyDescent="0.25">
      <c r="B31" s="5"/>
      <c r="C31" s="5"/>
      <c r="D31" s="5"/>
      <c r="E31" s="5"/>
      <c r="F31" s="5"/>
      <c r="G31" s="5"/>
    </row>
    <row r="32" spans="1:8" ht="15.75" x14ac:dyDescent="0.25">
      <c r="B32" s="5"/>
      <c r="C32" s="5"/>
      <c r="D32" s="5"/>
      <c r="E32" s="5"/>
      <c r="F32" s="5"/>
      <c r="G32" s="5"/>
    </row>
    <row r="33" spans="2:7" ht="15.75" x14ac:dyDescent="0.25">
      <c r="B33" s="5"/>
      <c r="C33" s="5"/>
      <c r="D33" s="5"/>
      <c r="E33" s="5"/>
      <c r="F33" s="5"/>
      <c r="G33" s="5"/>
    </row>
    <row r="34" spans="2:7" ht="15.75" x14ac:dyDescent="0.25">
      <c r="B34" s="5"/>
      <c r="C34" s="5"/>
      <c r="D34" s="5"/>
      <c r="E34" s="5"/>
      <c r="F34" s="5"/>
      <c r="G34" s="5"/>
    </row>
    <row r="35" spans="2:7" ht="15.75" x14ac:dyDescent="0.25">
      <c r="B35" s="5"/>
      <c r="C35" s="5"/>
      <c r="D35" s="5"/>
      <c r="E35" s="5"/>
      <c r="F35" s="5"/>
      <c r="G35" s="5"/>
    </row>
    <row r="36" spans="2:7" ht="15.75" x14ac:dyDescent="0.25">
      <c r="B36" s="5"/>
      <c r="C36" s="5"/>
      <c r="D36" s="5"/>
      <c r="E36" s="5"/>
      <c r="F36" s="5"/>
      <c r="G36" s="5"/>
    </row>
    <row r="37" spans="2:7" ht="15.75" x14ac:dyDescent="0.25">
      <c r="B37" s="5"/>
      <c r="C37" s="5"/>
      <c r="D37" s="5"/>
      <c r="E37" s="5"/>
      <c r="F37" s="5"/>
      <c r="G37" s="5"/>
    </row>
    <row r="38" spans="2:7" ht="15.75" x14ac:dyDescent="0.25">
      <c r="B38" s="5"/>
      <c r="C38" s="5"/>
      <c r="D38" s="5"/>
      <c r="E38" s="5"/>
      <c r="F38" s="5"/>
      <c r="G38" s="5"/>
    </row>
    <row r="39" spans="2:7" ht="15.75" x14ac:dyDescent="0.25">
      <c r="B39" s="5"/>
      <c r="C39" s="5"/>
      <c r="D39" s="5"/>
      <c r="E39" s="5"/>
      <c r="F39" s="5"/>
      <c r="G39" s="5"/>
    </row>
    <row r="40" spans="2:7" ht="15.75" x14ac:dyDescent="0.25">
      <c r="B40" s="5"/>
      <c r="C40" s="5"/>
      <c r="D40" s="5"/>
      <c r="E40" s="5"/>
      <c r="F40" s="5"/>
      <c r="G40" s="5"/>
    </row>
    <row r="41" spans="2:7" ht="15.75" x14ac:dyDescent="0.25">
      <c r="B41" s="5"/>
      <c r="C41" s="5"/>
      <c r="D41" s="5"/>
      <c r="E41" s="5"/>
      <c r="F41" s="5"/>
      <c r="G41" s="5"/>
    </row>
  </sheetData>
  <mergeCells count="2">
    <mergeCell ref="B6:F6"/>
    <mergeCell ref="B4:F4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&amp;L&amp;F&amp;CPage 1&amp;R&amp;A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60"/>
  <sheetViews>
    <sheetView topLeftCell="A4" zoomScaleNormal="100" workbookViewId="0">
      <selection activeCell="B3" sqref="B3:I3"/>
    </sheetView>
  </sheetViews>
  <sheetFormatPr defaultColWidth="8.85546875" defaultRowHeight="15.75" x14ac:dyDescent="0.25"/>
  <cols>
    <col min="1" max="1" width="5.42578125" style="28" customWidth="1"/>
    <col min="2" max="2" width="55.42578125" style="29" customWidth="1"/>
    <col min="3" max="5" width="15.5703125" style="29" customWidth="1"/>
    <col min="6" max="6" width="1.5703125" style="29" customWidth="1"/>
    <col min="7" max="7" width="16.85546875" style="29" customWidth="1"/>
    <col min="8" max="8" width="1.5703125" style="29" customWidth="1"/>
    <col min="9" max="9" width="38.5703125" style="48" customWidth="1"/>
    <col min="10" max="10" width="5.42578125" style="29" customWidth="1"/>
    <col min="11" max="11" width="27" style="29" bestFit="1" customWidth="1"/>
    <col min="12" max="12" width="15" style="29" bestFit="1" customWidth="1"/>
    <col min="13" max="13" width="10.42578125" style="29" bestFit="1" customWidth="1"/>
    <col min="14" max="16384" width="8.85546875" style="29"/>
  </cols>
  <sheetData>
    <row r="1" spans="1:10" x14ac:dyDescent="0.25">
      <c r="A1" s="324" t="s">
        <v>355</v>
      </c>
    </row>
    <row r="2" spans="1:10" x14ac:dyDescent="0.25">
      <c r="A2" s="201"/>
      <c r="G2" s="38"/>
      <c r="H2" s="38"/>
      <c r="I2" s="72"/>
      <c r="J2" s="28"/>
    </row>
    <row r="3" spans="1:10" x14ac:dyDescent="0.25">
      <c r="B3" s="561" t="s">
        <v>155</v>
      </c>
      <c r="C3" s="561"/>
      <c r="D3" s="561"/>
      <c r="E3" s="561"/>
      <c r="F3" s="561"/>
      <c r="G3" s="561"/>
      <c r="H3" s="561"/>
      <c r="I3" s="561"/>
      <c r="J3" s="28"/>
    </row>
    <row r="4" spans="1:10" x14ac:dyDescent="0.25">
      <c r="B4" s="561" t="s">
        <v>156</v>
      </c>
      <c r="C4" s="561"/>
      <c r="D4" s="561"/>
      <c r="E4" s="561"/>
      <c r="F4" s="561"/>
      <c r="G4" s="561"/>
      <c r="H4" s="561"/>
      <c r="I4" s="561"/>
      <c r="J4" s="28"/>
    </row>
    <row r="5" spans="1:10" x14ac:dyDescent="0.25">
      <c r="B5" s="561" t="s">
        <v>157</v>
      </c>
      <c r="C5" s="561"/>
      <c r="D5" s="561"/>
      <c r="E5" s="561"/>
      <c r="F5" s="561"/>
      <c r="G5" s="561"/>
      <c r="H5" s="561"/>
      <c r="I5" s="561"/>
      <c r="J5" s="28"/>
    </row>
    <row r="6" spans="1:10" x14ac:dyDescent="0.25">
      <c r="B6" s="562" t="s">
        <v>252</v>
      </c>
      <c r="C6" s="562"/>
      <c r="D6" s="562"/>
      <c r="E6" s="562"/>
      <c r="F6" s="562"/>
      <c r="G6" s="562"/>
      <c r="H6" s="562"/>
      <c r="I6" s="562"/>
      <c r="J6" s="28"/>
    </row>
    <row r="7" spans="1:10" x14ac:dyDescent="0.25">
      <c r="B7" s="563" t="s">
        <v>1</v>
      </c>
      <c r="C7" s="564"/>
      <c r="D7" s="564"/>
      <c r="E7" s="564"/>
      <c r="F7" s="564"/>
      <c r="G7" s="564"/>
      <c r="H7" s="564"/>
      <c r="I7" s="564"/>
      <c r="J7" s="28"/>
    </row>
    <row r="8" spans="1:10" x14ac:dyDescent="0.25">
      <c r="B8" s="28"/>
      <c r="C8" s="28"/>
      <c r="D8" s="28"/>
      <c r="E8" s="28"/>
      <c r="F8" s="28"/>
      <c r="G8" s="28"/>
      <c r="H8" s="28"/>
      <c r="I8" s="34"/>
      <c r="J8" s="28"/>
    </row>
    <row r="9" spans="1:10" x14ac:dyDescent="0.25">
      <c r="A9" s="28" t="s">
        <v>2</v>
      </c>
      <c r="B9" s="213"/>
      <c r="C9" s="213"/>
      <c r="D9" s="213"/>
      <c r="E9" s="28" t="s">
        <v>148</v>
      </c>
      <c r="F9" s="213"/>
      <c r="G9" s="213"/>
      <c r="H9" s="213"/>
      <c r="I9" s="34"/>
      <c r="J9" s="28" t="s">
        <v>2</v>
      </c>
    </row>
    <row r="10" spans="1:10" x14ac:dyDescent="0.25">
      <c r="A10" s="28" t="s">
        <v>3</v>
      </c>
      <c r="B10" s="28"/>
      <c r="C10" s="28"/>
      <c r="D10" s="28"/>
      <c r="E10" s="325" t="s">
        <v>149</v>
      </c>
      <c r="F10" s="28"/>
      <c r="G10" s="326" t="s">
        <v>5</v>
      </c>
      <c r="H10" s="213"/>
      <c r="I10" s="329" t="s">
        <v>6</v>
      </c>
      <c r="J10" s="28" t="s">
        <v>3</v>
      </c>
    </row>
    <row r="11" spans="1:10" x14ac:dyDescent="0.25">
      <c r="B11" s="28"/>
      <c r="C11" s="28"/>
      <c r="D11" s="28"/>
      <c r="E11" s="28"/>
      <c r="F11" s="28"/>
      <c r="G11" s="28"/>
      <c r="H11" s="28"/>
      <c r="I11" s="34"/>
      <c r="J11" s="28"/>
    </row>
    <row r="12" spans="1:10" x14ac:dyDescent="0.25">
      <c r="A12" s="28">
        <v>1</v>
      </c>
      <c r="B12" s="31" t="s">
        <v>158</v>
      </c>
      <c r="I12" s="34"/>
      <c r="J12" s="28">
        <f>A12</f>
        <v>1</v>
      </c>
    </row>
    <row r="13" spans="1:10" x14ac:dyDescent="0.25">
      <c r="A13" s="28">
        <f>A12+1</f>
        <v>2</v>
      </c>
      <c r="B13" s="29" t="s">
        <v>159</v>
      </c>
      <c r="E13" s="28" t="s">
        <v>254</v>
      </c>
      <c r="G13" s="49">
        <v>6417859</v>
      </c>
      <c r="H13" s="213"/>
      <c r="I13" s="52"/>
      <c r="J13" s="28">
        <f>J12+1</f>
        <v>2</v>
      </c>
    </row>
    <row r="14" spans="1:10" x14ac:dyDescent="0.25">
      <c r="A14" s="28">
        <f t="shared" ref="A14:A66" si="0">A13+1</f>
        <v>3</v>
      </c>
      <c r="B14" s="29" t="s">
        <v>160</v>
      </c>
      <c r="E14" s="28" t="s">
        <v>255</v>
      </c>
      <c r="G14" s="50">
        <v>0</v>
      </c>
      <c r="H14" s="213"/>
      <c r="I14" s="52"/>
      <c r="J14" s="28">
        <f t="shared" ref="J14:J66" si="1">J13+1</f>
        <v>3</v>
      </c>
    </row>
    <row r="15" spans="1:10" x14ac:dyDescent="0.25">
      <c r="A15" s="28">
        <f t="shared" si="0"/>
        <v>4</v>
      </c>
      <c r="B15" s="29" t="s">
        <v>161</v>
      </c>
      <c r="E15" s="28" t="s">
        <v>256</v>
      </c>
      <c r="G15" s="50">
        <v>0</v>
      </c>
      <c r="H15" s="213"/>
      <c r="I15" s="52"/>
      <c r="J15" s="28">
        <f t="shared" si="1"/>
        <v>4</v>
      </c>
    </row>
    <row r="16" spans="1:10" x14ac:dyDescent="0.25">
      <c r="A16" s="28">
        <f t="shared" si="0"/>
        <v>5</v>
      </c>
      <c r="B16" s="29" t="s">
        <v>162</v>
      </c>
      <c r="E16" s="28" t="s">
        <v>257</v>
      </c>
      <c r="G16" s="50">
        <v>0</v>
      </c>
      <c r="H16" s="213"/>
      <c r="I16" s="52"/>
      <c r="J16" s="28">
        <f t="shared" si="1"/>
        <v>5</v>
      </c>
    </row>
    <row r="17" spans="1:10" x14ac:dyDescent="0.25">
      <c r="A17" s="28">
        <f t="shared" si="0"/>
        <v>6</v>
      </c>
      <c r="B17" s="29" t="s">
        <v>163</v>
      </c>
      <c r="E17" s="28" t="s">
        <v>258</v>
      </c>
      <c r="G17" s="50">
        <v>-16893.71</v>
      </c>
      <c r="H17" s="213"/>
      <c r="I17" s="52"/>
      <c r="J17" s="28">
        <f t="shared" si="1"/>
        <v>6</v>
      </c>
    </row>
    <row r="18" spans="1:10" x14ac:dyDescent="0.25">
      <c r="A18" s="28">
        <f t="shared" si="0"/>
        <v>7</v>
      </c>
      <c r="B18" s="29" t="s">
        <v>164</v>
      </c>
      <c r="G18" s="51">
        <f>SUM(G13:G17)</f>
        <v>6400965.29</v>
      </c>
      <c r="H18" s="47"/>
      <c r="I18" s="34" t="s">
        <v>269</v>
      </c>
      <c r="J18" s="28">
        <f t="shared" si="1"/>
        <v>7</v>
      </c>
    </row>
    <row r="19" spans="1:10" x14ac:dyDescent="0.25">
      <c r="A19" s="28">
        <f t="shared" si="0"/>
        <v>8</v>
      </c>
      <c r="I19" s="34"/>
      <c r="J19" s="28">
        <f t="shared" si="1"/>
        <v>8</v>
      </c>
    </row>
    <row r="20" spans="1:10" x14ac:dyDescent="0.25">
      <c r="A20" s="28">
        <f t="shared" si="0"/>
        <v>9</v>
      </c>
      <c r="B20" s="31" t="s">
        <v>165</v>
      </c>
      <c r="G20" s="27"/>
      <c r="H20" s="27"/>
      <c r="I20" s="34"/>
      <c r="J20" s="28">
        <f t="shared" si="1"/>
        <v>9</v>
      </c>
    </row>
    <row r="21" spans="1:10" x14ac:dyDescent="0.25">
      <c r="A21" s="28">
        <f t="shared" si="0"/>
        <v>10</v>
      </c>
      <c r="B21" s="29" t="s">
        <v>166</v>
      </c>
      <c r="E21" s="28" t="s">
        <v>259</v>
      </c>
      <c r="G21" s="49">
        <v>237653.59599999999</v>
      </c>
      <c r="H21" s="213"/>
      <c r="I21" s="52"/>
      <c r="J21" s="28">
        <f t="shared" si="1"/>
        <v>10</v>
      </c>
    </row>
    <row r="22" spans="1:10" x14ac:dyDescent="0.25">
      <c r="A22" s="28">
        <f t="shared" si="0"/>
        <v>11</v>
      </c>
      <c r="B22" s="29" t="s">
        <v>167</v>
      </c>
      <c r="E22" s="28" t="s">
        <v>260</v>
      </c>
      <c r="G22" s="50">
        <v>4408.152</v>
      </c>
      <c r="H22" s="213"/>
      <c r="I22" s="52"/>
      <c r="J22" s="28">
        <f t="shared" si="1"/>
        <v>11</v>
      </c>
    </row>
    <row r="23" spans="1:10" x14ac:dyDescent="0.25">
      <c r="A23" s="28">
        <f t="shared" si="0"/>
        <v>12</v>
      </c>
      <c r="B23" s="29" t="s">
        <v>168</v>
      </c>
      <c r="E23" s="28" t="s">
        <v>261</v>
      </c>
      <c r="G23" s="50">
        <v>1275.181</v>
      </c>
      <c r="H23" s="213"/>
      <c r="I23" s="52"/>
      <c r="J23" s="28">
        <f t="shared" si="1"/>
        <v>12</v>
      </c>
    </row>
    <row r="24" spans="1:10" x14ac:dyDescent="0.25">
      <c r="A24" s="28">
        <f t="shared" si="0"/>
        <v>13</v>
      </c>
      <c r="B24" s="29" t="s">
        <v>169</v>
      </c>
      <c r="E24" s="28" t="s">
        <v>262</v>
      </c>
      <c r="G24" s="50">
        <v>0</v>
      </c>
      <c r="H24" s="213"/>
      <c r="I24" s="52"/>
      <c r="J24" s="28">
        <f t="shared" si="1"/>
        <v>13</v>
      </c>
    </row>
    <row r="25" spans="1:10" x14ac:dyDescent="0.25">
      <c r="A25" s="28">
        <f t="shared" si="0"/>
        <v>14</v>
      </c>
      <c r="B25" s="29" t="s">
        <v>170</v>
      </c>
      <c r="E25" s="28" t="s">
        <v>263</v>
      </c>
      <c r="G25" s="50">
        <v>0</v>
      </c>
      <c r="H25" s="213"/>
      <c r="I25" s="52"/>
      <c r="J25" s="28">
        <f t="shared" si="1"/>
        <v>14</v>
      </c>
    </row>
    <row r="26" spans="1:10" x14ac:dyDescent="0.25">
      <c r="A26" s="28">
        <f t="shared" si="0"/>
        <v>15</v>
      </c>
      <c r="B26" s="29" t="s">
        <v>171</v>
      </c>
      <c r="G26" s="53">
        <f>SUM(G21:G25)</f>
        <v>243336.929</v>
      </c>
      <c r="H26" s="54"/>
      <c r="I26" s="34" t="s">
        <v>270</v>
      </c>
      <c r="J26" s="28">
        <f t="shared" si="1"/>
        <v>15</v>
      </c>
    </row>
    <row r="27" spans="1:10" x14ac:dyDescent="0.25">
      <c r="A27" s="28">
        <f t="shared" si="0"/>
        <v>16</v>
      </c>
      <c r="I27" s="34"/>
      <c r="J27" s="28">
        <f t="shared" si="1"/>
        <v>16</v>
      </c>
    </row>
    <row r="28" spans="1:10" ht="16.5" thickBot="1" x14ac:dyDescent="0.3">
      <c r="A28" s="28">
        <f t="shared" si="0"/>
        <v>17</v>
      </c>
      <c r="B28" s="31" t="s">
        <v>172</v>
      </c>
      <c r="G28" s="55">
        <f>G26/G18</f>
        <v>3.8015661384722177E-2</v>
      </c>
      <c r="H28" s="56"/>
      <c r="I28" s="34" t="s">
        <v>271</v>
      </c>
      <c r="J28" s="28">
        <f t="shared" si="1"/>
        <v>17</v>
      </c>
    </row>
    <row r="29" spans="1:10" ht="16.5" thickTop="1" x14ac:dyDescent="0.25">
      <c r="A29" s="28">
        <f t="shared" si="0"/>
        <v>18</v>
      </c>
      <c r="I29" s="34"/>
      <c r="J29" s="28">
        <f t="shared" si="1"/>
        <v>18</v>
      </c>
    </row>
    <row r="30" spans="1:10" x14ac:dyDescent="0.25">
      <c r="A30" s="28">
        <f t="shared" si="0"/>
        <v>19</v>
      </c>
      <c r="B30" s="31" t="s">
        <v>173</v>
      </c>
      <c r="I30" s="34"/>
      <c r="J30" s="28">
        <f t="shared" si="1"/>
        <v>19</v>
      </c>
    </row>
    <row r="31" spans="1:10" x14ac:dyDescent="0.25">
      <c r="A31" s="28">
        <f t="shared" si="0"/>
        <v>20</v>
      </c>
      <c r="B31" s="29" t="s">
        <v>174</v>
      </c>
      <c r="E31" s="28" t="s">
        <v>264</v>
      </c>
      <c r="G31" s="49">
        <v>0</v>
      </c>
      <c r="H31" s="213"/>
      <c r="I31" s="52"/>
      <c r="J31" s="28">
        <f t="shared" si="1"/>
        <v>20</v>
      </c>
    </row>
    <row r="32" spans="1:10" x14ac:dyDescent="0.25">
      <c r="A32" s="28">
        <f t="shared" si="0"/>
        <v>21</v>
      </c>
      <c r="B32" s="29" t="s">
        <v>175</v>
      </c>
      <c r="E32" s="28" t="s">
        <v>265</v>
      </c>
      <c r="G32" s="330">
        <v>0</v>
      </c>
      <c r="H32" s="213"/>
      <c r="I32" s="52"/>
      <c r="J32" s="28">
        <f t="shared" si="1"/>
        <v>21</v>
      </c>
    </row>
    <row r="33" spans="1:12" ht="16.5" thickBot="1" x14ac:dyDescent="0.3">
      <c r="A33" s="28">
        <f t="shared" si="0"/>
        <v>22</v>
      </c>
      <c r="B33" s="29" t="s">
        <v>176</v>
      </c>
      <c r="G33" s="55">
        <f>IFERROR((G32/G31),0)</f>
        <v>0</v>
      </c>
      <c r="H33" s="56"/>
      <c r="I33" s="34" t="s">
        <v>272</v>
      </c>
      <c r="J33" s="28">
        <f t="shared" si="1"/>
        <v>22</v>
      </c>
    </row>
    <row r="34" spans="1:12" ht="16.5" thickTop="1" x14ac:dyDescent="0.25">
      <c r="A34" s="28">
        <f t="shared" si="0"/>
        <v>23</v>
      </c>
      <c r="I34" s="34"/>
      <c r="J34" s="28">
        <f t="shared" si="1"/>
        <v>23</v>
      </c>
    </row>
    <row r="35" spans="1:12" x14ac:dyDescent="0.25">
      <c r="A35" s="28">
        <f t="shared" si="0"/>
        <v>24</v>
      </c>
      <c r="B35" s="31" t="s">
        <v>177</v>
      </c>
      <c r="I35" s="34"/>
      <c r="J35" s="28">
        <f t="shared" si="1"/>
        <v>24</v>
      </c>
    </row>
    <row r="36" spans="1:12" x14ac:dyDescent="0.25">
      <c r="A36" s="28">
        <f t="shared" si="0"/>
        <v>25</v>
      </c>
      <c r="B36" s="29" t="s">
        <v>178</v>
      </c>
      <c r="E36" s="28" t="s">
        <v>266</v>
      </c>
      <c r="G36" s="49">
        <v>8248583.6459999997</v>
      </c>
      <c r="H36" s="213"/>
      <c r="I36" s="52"/>
      <c r="J36" s="28">
        <f t="shared" si="1"/>
        <v>25</v>
      </c>
      <c r="K36" s="33"/>
      <c r="L36" s="202"/>
    </row>
    <row r="37" spans="1:12" x14ac:dyDescent="0.25">
      <c r="A37" s="28">
        <f t="shared" si="0"/>
        <v>26</v>
      </c>
      <c r="B37" s="29" t="s">
        <v>179</v>
      </c>
      <c r="E37" s="28" t="s">
        <v>264</v>
      </c>
      <c r="G37" s="57">
        <v>0</v>
      </c>
      <c r="H37" s="57"/>
      <c r="I37" s="34" t="s">
        <v>273</v>
      </c>
      <c r="J37" s="28">
        <f t="shared" si="1"/>
        <v>26</v>
      </c>
    </row>
    <row r="38" spans="1:12" x14ac:dyDescent="0.25">
      <c r="A38" s="28">
        <f t="shared" si="0"/>
        <v>27</v>
      </c>
      <c r="B38" s="29" t="s">
        <v>180</v>
      </c>
      <c r="E38" s="28" t="s">
        <v>267</v>
      </c>
      <c r="G38" s="50">
        <v>0</v>
      </c>
      <c r="H38" s="213"/>
      <c r="I38" s="52"/>
      <c r="J38" s="28">
        <f t="shared" si="1"/>
        <v>27</v>
      </c>
    </row>
    <row r="39" spans="1:12" x14ac:dyDescent="0.25">
      <c r="A39" s="28">
        <f t="shared" si="0"/>
        <v>28</v>
      </c>
      <c r="B39" s="29" t="s">
        <v>181</v>
      </c>
      <c r="E39" s="28" t="s">
        <v>268</v>
      </c>
      <c r="G39" s="50">
        <v>10117.040000000001</v>
      </c>
      <c r="H39" s="213"/>
      <c r="I39" s="52"/>
      <c r="J39" s="28">
        <f t="shared" si="1"/>
        <v>28</v>
      </c>
    </row>
    <row r="40" spans="1:12" ht="16.5" thickBot="1" x14ac:dyDescent="0.3">
      <c r="A40" s="28">
        <f t="shared" si="0"/>
        <v>29</v>
      </c>
      <c r="B40" s="29" t="s">
        <v>182</v>
      </c>
      <c r="G40" s="58">
        <f>SUM(G36:G39)</f>
        <v>8258700.6859999998</v>
      </c>
      <c r="H40" s="59"/>
      <c r="I40" s="34" t="s">
        <v>274</v>
      </c>
      <c r="J40" s="28">
        <f t="shared" si="1"/>
        <v>29</v>
      </c>
    </row>
    <row r="41" spans="1:12" ht="17.25" thickTop="1" thickBot="1" x14ac:dyDescent="0.3">
      <c r="A41" s="60">
        <f t="shared" si="0"/>
        <v>30</v>
      </c>
      <c r="B41" s="45"/>
      <c r="C41" s="45"/>
      <c r="D41" s="45"/>
      <c r="E41" s="45"/>
      <c r="F41" s="45"/>
      <c r="G41" s="45"/>
      <c r="H41" s="45"/>
      <c r="I41" s="61"/>
      <c r="J41" s="60">
        <f t="shared" si="1"/>
        <v>30</v>
      </c>
    </row>
    <row r="42" spans="1:12" x14ac:dyDescent="0.25">
      <c r="A42" s="28">
        <f>A41+1</f>
        <v>31</v>
      </c>
      <c r="I42" s="34"/>
      <c r="J42" s="28">
        <f>J41+1</f>
        <v>31</v>
      </c>
    </row>
    <row r="43" spans="1:12" ht="16.5" thickBot="1" x14ac:dyDescent="0.3">
      <c r="A43" s="28">
        <f>A42+1</f>
        <v>32</v>
      </c>
      <c r="B43" s="31" t="s">
        <v>183</v>
      </c>
      <c r="G43" s="62">
        <v>0.106</v>
      </c>
      <c r="H43" s="213"/>
      <c r="I43" s="28" t="s">
        <v>184</v>
      </c>
      <c r="J43" s="28">
        <f>J42+1</f>
        <v>32</v>
      </c>
    </row>
    <row r="44" spans="1:12" ht="16.5" thickTop="1" x14ac:dyDescent="0.25">
      <c r="A44" s="28">
        <f t="shared" si="0"/>
        <v>33</v>
      </c>
      <c r="C44" s="40" t="s">
        <v>152</v>
      </c>
      <c r="D44" s="40" t="s">
        <v>153</v>
      </c>
      <c r="E44" s="40" t="s">
        <v>185</v>
      </c>
      <c r="F44" s="40"/>
      <c r="G44" s="40" t="s">
        <v>186</v>
      </c>
      <c r="H44" s="40"/>
      <c r="I44" s="34"/>
      <c r="J44" s="28">
        <f t="shared" si="1"/>
        <v>33</v>
      </c>
    </row>
    <row r="45" spans="1:12" x14ac:dyDescent="0.25">
      <c r="A45" s="28">
        <f t="shared" si="0"/>
        <v>34</v>
      </c>
      <c r="D45" s="28" t="s">
        <v>187</v>
      </c>
      <c r="E45" s="28" t="s">
        <v>188</v>
      </c>
      <c r="F45" s="28"/>
      <c r="G45" s="28" t="s">
        <v>189</v>
      </c>
      <c r="H45" s="28"/>
      <c r="I45" s="34"/>
      <c r="J45" s="28">
        <f t="shared" si="1"/>
        <v>34</v>
      </c>
    </row>
    <row r="46" spans="1:12" ht="18.75" x14ac:dyDescent="0.25">
      <c r="A46" s="28">
        <f t="shared" si="0"/>
        <v>35</v>
      </c>
      <c r="B46" s="31" t="s">
        <v>190</v>
      </c>
      <c r="C46" s="325" t="s">
        <v>191</v>
      </c>
      <c r="D46" s="325" t="s">
        <v>192</v>
      </c>
      <c r="E46" s="325" t="s">
        <v>193</v>
      </c>
      <c r="F46" s="325"/>
      <c r="G46" s="325" t="s">
        <v>194</v>
      </c>
      <c r="H46" s="28"/>
      <c r="I46" s="34"/>
      <c r="J46" s="28">
        <f t="shared" si="1"/>
        <v>35</v>
      </c>
    </row>
    <row r="47" spans="1:12" x14ac:dyDescent="0.25">
      <c r="A47" s="28">
        <f t="shared" si="0"/>
        <v>36</v>
      </c>
      <c r="I47" s="34"/>
      <c r="J47" s="28">
        <f t="shared" si="1"/>
        <v>36</v>
      </c>
    </row>
    <row r="48" spans="1:12" x14ac:dyDescent="0.25">
      <c r="A48" s="28">
        <f t="shared" si="0"/>
        <v>37</v>
      </c>
      <c r="B48" s="29" t="s">
        <v>195</v>
      </c>
      <c r="C48" s="37">
        <f>G18</f>
        <v>6400965.29</v>
      </c>
      <c r="D48" s="63">
        <f>C48/C$51</f>
        <v>0.43663786749843475</v>
      </c>
      <c r="E48" s="64">
        <f>G28</f>
        <v>3.8015661384722177E-2</v>
      </c>
      <c r="G48" s="65">
        <f>D48*E48</f>
        <v>1.6599077318567683E-2</v>
      </c>
      <c r="H48" s="65"/>
      <c r="I48" s="34" t="s">
        <v>275</v>
      </c>
      <c r="J48" s="28">
        <f t="shared" si="1"/>
        <v>37</v>
      </c>
    </row>
    <row r="49" spans="1:10" x14ac:dyDescent="0.25">
      <c r="A49" s="28">
        <f t="shared" si="0"/>
        <v>38</v>
      </c>
      <c r="B49" s="29" t="s">
        <v>196</v>
      </c>
      <c r="C49" s="66">
        <f>G31</f>
        <v>0</v>
      </c>
      <c r="D49" s="63">
        <f>C49/C$51</f>
        <v>0</v>
      </c>
      <c r="E49" s="64">
        <f>G33</f>
        <v>0</v>
      </c>
      <c r="G49" s="65">
        <f>D49*E49</f>
        <v>0</v>
      </c>
      <c r="H49" s="65"/>
      <c r="I49" s="34" t="s">
        <v>276</v>
      </c>
      <c r="J49" s="28">
        <f t="shared" si="1"/>
        <v>38</v>
      </c>
    </row>
    <row r="50" spans="1:10" x14ac:dyDescent="0.25">
      <c r="A50" s="28">
        <f t="shared" si="0"/>
        <v>39</v>
      </c>
      <c r="B50" s="29" t="s">
        <v>197</v>
      </c>
      <c r="C50" s="66">
        <f>G40</f>
        <v>8258700.6859999998</v>
      </c>
      <c r="D50" s="331">
        <f>C50/C$51</f>
        <v>0.5633621325015653</v>
      </c>
      <c r="E50" s="67">
        <f>G43</f>
        <v>0.106</v>
      </c>
      <c r="G50" s="332">
        <f>D50*E50</f>
        <v>5.9716386045165923E-2</v>
      </c>
      <c r="H50" s="56"/>
      <c r="I50" s="34" t="s">
        <v>277</v>
      </c>
      <c r="J50" s="28">
        <f t="shared" si="1"/>
        <v>39</v>
      </c>
    </row>
    <row r="51" spans="1:10" ht="16.5" thickBot="1" x14ac:dyDescent="0.3">
      <c r="A51" s="28">
        <f t="shared" si="0"/>
        <v>40</v>
      </c>
      <c r="B51" s="29" t="s">
        <v>198</v>
      </c>
      <c r="C51" s="68">
        <f>SUM(C48:C50)</f>
        <v>14659665.976</v>
      </c>
      <c r="D51" s="69">
        <f>SUM(D48:D50)</f>
        <v>1</v>
      </c>
      <c r="G51" s="55">
        <f>SUM(G48:G50)</f>
        <v>7.6315463363733599E-2</v>
      </c>
      <c r="H51" s="56"/>
      <c r="I51" s="34" t="s">
        <v>278</v>
      </c>
      <c r="J51" s="28">
        <f t="shared" si="1"/>
        <v>40</v>
      </c>
    </row>
    <row r="52" spans="1:10" ht="16.5" thickTop="1" x14ac:dyDescent="0.25">
      <c r="A52" s="28">
        <f t="shared" si="0"/>
        <v>41</v>
      </c>
      <c r="I52" s="34"/>
      <c r="J52" s="28">
        <f t="shared" si="1"/>
        <v>41</v>
      </c>
    </row>
    <row r="53" spans="1:10" ht="16.5" thickBot="1" x14ac:dyDescent="0.3">
      <c r="A53" s="28">
        <f t="shared" si="0"/>
        <v>42</v>
      </c>
      <c r="B53" s="31" t="s">
        <v>199</v>
      </c>
      <c r="G53" s="55">
        <f>G49+G50</f>
        <v>5.9716386045165923E-2</v>
      </c>
      <c r="H53" s="56"/>
      <c r="I53" s="34" t="s">
        <v>279</v>
      </c>
      <c r="J53" s="28">
        <f t="shared" si="1"/>
        <v>42</v>
      </c>
    </row>
    <row r="54" spans="1:10" ht="17.25" thickTop="1" thickBot="1" x14ac:dyDescent="0.3">
      <c r="A54" s="60">
        <f t="shared" si="0"/>
        <v>43</v>
      </c>
      <c r="B54" s="73"/>
      <c r="C54" s="45"/>
      <c r="D54" s="45"/>
      <c r="E54" s="45"/>
      <c r="F54" s="45"/>
      <c r="G54" s="203"/>
      <c r="H54" s="203"/>
      <c r="I54" s="61"/>
      <c r="J54" s="60">
        <f t="shared" si="1"/>
        <v>43</v>
      </c>
    </row>
    <row r="55" spans="1:10" x14ac:dyDescent="0.25">
      <c r="A55" s="28">
        <f t="shared" si="0"/>
        <v>44</v>
      </c>
      <c r="B55" s="31"/>
      <c r="G55" s="67"/>
      <c r="H55" s="67"/>
      <c r="I55" s="34"/>
      <c r="J55" s="28">
        <f t="shared" si="1"/>
        <v>44</v>
      </c>
    </row>
    <row r="56" spans="1:10" ht="16.5" thickBot="1" x14ac:dyDescent="0.3">
      <c r="A56" s="28">
        <f t="shared" si="0"/>
        <v>45</v>
      </c>
      <c r="B56" s="31" t="s">
        <v>200</v>
      </c>
      <c r="G56" s="204">
        <v>0</v>
      </c>
      <c r="H56" s="67"/>
      <c r="I56" s="34" t="s">
        <v>151</v>
      </c>
      <c r="J56" s="28">
        <f t="shared" si="1"/>
        <v>45</v>
      </c>
    </row>
    <row r="57" spans="1:10" ht="16.5" thickTop="1" x14ac:dyDescent="0.25">
      <c r="A57" s="28">
        <f t="shared" si="0"/>
        <v>46</v>
      </c>
      <c r="C57" s="40" t="s">
        <v>152</v>
      </c>
      <c r="D57" s="40" t="s">
        <v>153</v>
      </c>
      <c r="E57" s="40" t="s">
        <v>185</v>
      </c>
      <c r="F57" s="40"/>
      <c r="G57" s="40" t="s">
        <v>186</v>
      </c>
      <c r="H57" s="67"/>
      <c r="I57" s="34"/>
      <c r="J57" s="28">
        <f t="shared" si="1"/>
        <v>46</v>
      </c>
    </row>
    <row r="58" spans="1:10" x14ac:dyDescent="0.25">
      <c r="A58" s="28">
        <f t="shared" si="0"/>
        <v>47</v>
      </c>
      <c r="D58" s="28" t="s">
        <v>187</v>
      </c>
      <c r="E58" s="28" t="s">
        <v>188</v>
      </c>
      <c r="F58" s="28"/>
      <c r="G58" s="28" t="s">
        <v>189</v>
      </c>
      <c r="H58" s="67"/>
      <c r="I58" s="34"/>
      <c r="J58" s="28">
        <f t="shared" si="1"/>
        <v>47</v>
      </c>
    </row>
    <row r="59" spans="1:10" ht="18.75" x14ac:dyDescent="0.25">
      <c r="A59" s="28">
        <f t="shared" si="0"/>
        <v>48</v>
      </c>
      <c r="B59" s="31" t="s">
        <v>201</v>
      </c>
      <c r="C59" s="325" t="s">
        <v>191</v>
      </c>
      <c r="D59" s="325" t="s">
        <v>192</v>
      </c>
      <c r="E59" s="325" t="s">
        <v>193</v>
      </c>
      <c r="F59" s="325"/>
      <c r="G59" s="325" t="s">
        <v>194</v>
      </c>
      <c r="H59" s="67"/>
      <c r="I59" s="34"/>
      <c r="J59" s="28">
        <f t="shared" si="1"/>
        <v>48</v>
      </c>
    </row>
    <row r="60" spans="1:10" x14ac:dyDescent="0.25">
      <c r="A60" s="28">
        <f t="shared" si="0"/>
        <v>49</v>
      </c>
      <c r="G60" s="67"/>
      <c r="H60" s="67"/>
      <c r="I60" s="34"/>
      <c r="J60" s="28">
        <f t="shared" si="1"/>
        <v>49</v>
      </c>
    </row>
    <row r="61" spans="1:10" x14ac:dyDescent="0.25">
      <c r="A61" s="28">
        <f t="shared" si="0"/>
        <v>50</v>
      </c>
      <c r="B61" s="29" t="s">
        <v>195</v>
      </c>
      <c r="C61" s="205">
        <v>0</v>
      </c>
      <c r="D61" s="206">
        <v>0</v>
      </c>
      <c r="E61" s="70">
        <v>0</v>
      </c>
      <c r="G61" s="65">
        <f>D61*E61</f>
        <v>0</v>
      </c>
      <c r="H61" s="67"/>
      <c r="I61" s="34" t="s">
        <v>151</v>
      </c>
      <c r="J61" s="28">
        <f t="shared" si="1"/>
        <v>50</v>
      </c>
    </row>
    <row r="62" spans="1:10" x14ac:dyDescent="0.25">
      <c r="A62" s="28">
        <f t="shared" si="0"/>
        <v>51</v>
      </c>
      <c r="B62" s="29" t="s">
        <v>196</v>
      </c>
      <c r="C62" s="207">
        <v>0</v>
      </c>
      <c r="D62" s="206">
        <v>0</v>
      </c>
      <c r="E62" s="70">
        <v>0</v>
      </c>
      <c r="G62" s="65">
        <f>D62*E62</f>
        <v>0</v>
      </c>
      <c r="H62" s="67"/>
      <c r="I62" s="34" t="s">
        <v>151</v>
      </c>
      <c r="J62" s="28">
        <f t="shared" si="1"/>
        <v>51</v>
      </c>
    </row>
    <row r="63" spans="1:10" x14ac:dyDescent="0.25">
      <c r="A63" s="28">
        <f t="shared" si="0"/>
        <v>52</v>
      </c>
      <c r="B63" s="29" t="s">
        <v>197</v>
      </c>
      <c r="C63" s="207">
        <v>0</v>
      </c>
      <c r="D63" s="333">
        <v>0</v>
      </c>
      <c r="E63" s="208">
        <v>0</v>
      </c>
      <c r="G63" s="332">
        <f>D63*E63</f>
        <v>0</v>
      </c>
      <c r="H63" s="67"/>
      <c r="I63" s="34" t="s">
        <v>151</v>
      </c>
      <c r="J63" s="28">
        <f t="shared" si="1"/>
        <v>52</v>
      </c>
    </row>
    <row r="64" spans="1:10" ht="16.5" thickBot="1" x14ac:dyDescent="0.3">
      <c r="A64" s="28">
        <f t="shared" si="0"/>
        <v>53</v>
      </c>
      <c r="B64" s="29" t="s">
        <v>198</v>
      </c>
      <c r="C64" s="68">
        <f>SUM(C61:C63)</f>
        <v>0</v>
      </c>
      <c r="D64" s="55">
        <f>SUM(D61:D63)</f>
        <v>0</v>
      </c>
      <c r="G64" s="55">
        <f>SUM(G61:G63)</f>
        <v>0</v>
      </c>
      <c r="H64" s="67"/>
      <c r="I64" s="34" t="s">
        <v>280</v>
      </c>
      <c r="J64" s="28">
        <f t="shared" si="1"/>
        <v>53</v>
      </c>
    </row>
    <row r="65" spans="1:10" ht="16.5" thickTop="1" x14ac:dyDescent="0.25">
      <c r="A65" s="28">
        <f t="shared" si="0"/>
        <v>54</v>
      </c>
      <c r="H65" s="67"/>
      <c r="I65" s="34"/>
      <c r="J65" s="28">
        <f t="shared" si="1"/>
        <v>54</v>
      </c>
    </row>
    <row r="66" spans="1:10" ht="16.5" thickBot="1" x14ac:dyDescent="0.3">
      <c r="A66" s="28">
        <f t="shared" si="0"/>
        <v>55</v>
      </c>
      <c r="B66" s="31" t="s">
        <v>202</v>
      </c>
      <c r="G66" s="55">
        <f>G62+G63</f>
        <v>0</v>
      </c>
      <c r="H66" s="67"/>
      <c r="I66" s="34" t="s">
        <v>281</v>
      </c>
      <c r="J66" s="28">
        <f t="shared" si="1"/>
        <v>55</v>
      </c>
    </row>
    <row r="67" spans="1:10" ht="16.5" thickTop="1" x14ac:dyDescent="0.25">
      <c r="B67" s="31"/>
      <c r="G67" s="67"/>
      <c r="H67" s="67"/>
      <c r="I67" s="34"/>
      <c r="J67" s="28"/>
    </row>
    <row r="68" spans="1:10" x14ac:dyDescent="0.25">
      <c r="B68" s="31"/>
      <c r="G68" s="67"/>
      <c r="H68" s="67"/>
      <c r="I68" s="34"/>
      <c r="J68" s="28"/>
    </row>
    <row r="69" spans="1:10" ht="18.75" x14ac:dyDescent="0.25">
      <c r="A69" s="39">
        <v>1</v>
      </c>
      <c r="B69" s="17" t="s">
        <v>203</v>
      </c>
      <c r="G69" s="38"/>
      <c r="H69" s="38"/>
      <c r="J69" s="28" t="s">
        <v>150</v>
      </c>
    </row>
    <row r="70" spans="1:10" ht="18.75" x14ac:dyDescent="0.25">
      <c r="A70" s="39"/>
      <c r="B70" s="17"/>
      <c r="G70" s="38"/>
      <c r="H70" s="38"/>
      <c r="J70" s="28"/>
    </row>
    <row r="71" spans="1:10" ht="18.75" x14ac:dyDescent="0.25">
      <c r="A71" s="39"/>
      <c r="B71" s="17"/>
      <c r="D71" s="28"/>
      <c r="G71" s="38"/>
      <c r="H71" s="38"/>
      <c r="J71" s="28"/>
    </row>
    <row r="72" spans="1:10" x14ac:dyDescent="0.25">
      <c r="B72" s="561" t="s">
        <v>155</v>
      </c>
      <c r="C72" s="561"/>
      <c r="D72" s="561"/>
      <c r="E72" s="561"/>
      <c r="F72" s="561"/>
      <c r="G72" s="561"/>
      <c r="H72" s="561"/>
      <c r="I72" s="561"/>
      <c r="J72" s="28"/>
    </row>
    <row r="73" spans="1:10" x14ac:dyDescent="0.25">
      <c r="B73" s="561" t="s">
        <v>156</v>
      </c>
      <c r="C73" s="561"/>
      <c r="D73" s="561"/>
      <c r="E73" s="561"/>
      <c r="F73" s="561"/>
      <c r="G73" s="561"/>
      <c r="H73" s="561"/>
      <c r="I73" s="561"/>
      <c r="J73" s="28"/>
    </row>
    <row r="74" spans="1:10" x14ac:dyDescent="0.25">
      <c r="B74" s="561" t="s">
        <v>157</v>
      </c>
      <c r="C74" s="561"/>
      <c r="D74" s="561"/>
      <c r="E74" s="561"/>
      <c r="F74" s="561"/>
      <c r="G74" s="561"/>
      <c r="H74" s="561"/>
      <c r="I74" s="561"/>
      <c r="J74" s="28"/>
    </row>
    <row r="75" spans="1:10" x14ac:dyDescent="0.25">
      <c r="B75" s="562" t="str">
        <f>B6</f>
        <v>Base Period &amp; True-Up Period 12 - Months Ending December 31, 2021</v>
      </c>
      <c r="C75" s="562"/>
      <c r="D75" s="562"/>
      <c r="E75" s="562"/>
      <c r="F75" s="562"/>
      <c r="G75" s="562"/>
      <c r="H75" s="562"/>
      <c r="I75" s="562"/>
      <c r="J75" s="28"/>
    </row>
    <row r="76" spans="1:10" x14ac:dyDescent="0.25">
      <c r="B76" s="563" t="s">
        <v>1</v>
      </c>
      <c r="C76" s="564"/>
      <c r="D76" s="564"/>
      <c r="E76" s="564"/>
      <c r="F76" s="564"/>
      <c r="G76" s="564"/>
      <c r="H76" s="564"/>
      <c r="I76" s="564"/>
      <c r="J76" s="28"/>
    </row>
    <row r="77" spans="1:10" x14ac:dyDescent="0.25">
      <c r="B77" s="28"/>
      <c r="C77" s="28"/>
      <c r="D77" s="28"/>
      <c r="E77" s="28"/>
      <c r="F77" s="28"/>
      <c r="G77" s="28"/>
      <c r="H77" s="28"/>
      <c r="I77" s="34"/>
      <c r="J77" s="28"/>
    </row>
    <row r="78" spans="1:10" x14ac:dyDescent="0.25">
      <c r="A78" s="28" t="s">
        <v>2</v>
      </c>
      <c r="B78" s="213"/>
      <c r="C78" s="213"/>
      <c r="D78" s="213"/>
      <c r="E78" s="213"/>
      <c r="F78" s="213"/>
      <c r="G78" s="213"/>
      <c r="H78" s="213"/>
      <c r="I78" s="34"/>
      <c r="J78" s="28" t="s">
        <v>2</v>
      </c>
    </row>
    <row r="79" spans="1:10" x14ac:dyDescent="0.25">
      <c r="A79" s="28" t="s">
        <v>3</v>
      </c>
      <c r="B79" s="28"/>
      <c r="C79" s="28"/>
      <c r="D79" s="28"/>
      <c r="E79" s="28"/>
      <c r="F79" s="28"/>
      <c r="G79" s="325" t="s">
        <v>5</v>
      </c>
      <c r="H79" s="213"/>
      <c r="I79" s="329" t="s">
        <v>6</v>
      </c>
      <c r="J79" s="28" t="s">
        <v>3</v>
      </c>
    </row>
    <row r="80" spans="1:10" x14ac:dyDescent="0.25">
      <c r="G80" s="28"/>
      <c r="H80" s="28"/>
      <c r="I80" s="34"/>
      <c r="J80" s="28"/>
    </row>
    <row r="81" spans="1:13" ht="18.75" x14ac:dyDescent="0.25">
      <c r="A81" s="28">
        <v>1</v>
      </c>
      <c r="B81" s="31" t="s">
        <v>204</v>
      </c>
      <c r="E81" s="213"/>
      <c r="F81" s="213"/>
      <c r="G81" s="74"/>
      <c r="H81" s="74"/>
      <c r="I81" s="34"/>
      <c r="J81" s="28">
        <v>1</v>
      </c>
    </row>
    <row r="82" spans="1:13" x14ac:dyDescent="0.25">
      <c r="A82" s="28">
        <f>A81+1</f>
        <v>2</v>
      </c>
      <c r="B82" s="75"/>
      <c r="E82" s="213"/>
      <c r="F82" s="213"/>
      <c r="G82" s="74"/>
      <c r="H82" s="74"/>
      <c r="I82" s="34"/>
      <c r="J82" s="28">
        <f>J81+1</f>
        <v>2</v>
      </c>
    </row>
    <row r="83" spans="1:13" x14ac:dyDescent="0.25">
      <c r="A83" s="28">
        <f>A82+1</f>
        <v>3</v>
      </c>
      <c r="B83" s="31" t="s">
        <v>205</v>
      </c>
      <c r="E83" s="213"/>
      <c r="F83" s="213"/>
      <c r="G83" s="74"/>
      <c r="H83" s="74"/>
      <c r="I83" s="34"/>
      <c r="J83" s="28">
        <f>J82+1</f>
        <v>3</v>
      </c>
    </row>
    <row r="84" spans="1:13" x14ac:dyDescent="0.25">
      <c r="A84" s="28">
        <f>A83+1</f>
        <v>4</v>
      </c>
      <c r="B84" s="213"/>
      <c r="C84" s="213"/>
      <c r="D84" s="213"/>
      <c r="E84" s="213"/>
      <c r="F84" s="213"/>
      <c r="G84" s="74"/>
      <c r="H84" s="74"/>
      <c r="I84" s="34"/>
      <c r="J84" s="28">
        <f>J83+1</f>
        <v>4</v>
      </c>
    </row>
    <row r="85" spans="1:13" x14ac:dyDescent="0.25">
      <c r="A85" s="28">
        <f t="shared" ref="A85:A111" si="2">A84+1</f>
        <v>5</v>
      </c>
      <c r="B85" s="32" t="s">
        <v>206</v>
      </c>
      <c r="C85" s="213"/>
      <c r="D85" s="213"/>
      <c r="E85" s="213"/>
      <c r="F85" s="213"/>
      <c r="G85" s="74"/>
      <c r="H85" s="74"/>
      <c r="I85" s="76"/>
      <c r="J85" s="28">
        <f t="shared" ref="J85:J111" si="3">J84+1</f>
        <v>5</v>
      </c>
    </row>
    <row r="86" spans="1:13" x14ac:dyDescent="0.25">
      <c r="A86" s="28">
        <f t="shared" si="2"/>
        <v>6</v>
      </c>
      <c r="B86" s="29" t="s">
        <v>207</v>
      </c>
      <c r="D86" s="213"/>
      <c r="E86" s="213"/>
      <c r="F86" s="213"/>
      <c r="G86" s="77">
        <f>G53</f>
        <v>5.9716386045165923E-2</v>
      </c>
      <c r="H86" s="213"/>
      <c r="I86" s="34" t="s">
        <v>208</v>
      </c>
      <c r="J86" s="28">
        <f t="shared" si="3"/>
        <v>6</v>
      </c>
      <c r="L86" s="28"/>
    </row>
    <row r="87" spans="1:13" x14ac:dyDescent="0.25">
      <c r="A87" s="28">
        <f t="shared" si="2"/>
        <v>7</v>
      </c>
      <c r="B87" s="29" t="s">
        <v>209</v>
      </c>
      <c r="D87" s="213"/>
      <c r="E87" s="213"/>
      <c r="F87" s="213"/>
      <c r="G87" s="78">
        <v>264.76299999999998</v>
      </c>
      <c r="H87" s="213"/>
      <c r="I87" s="34" t="s">
        <v>210</v>
      </c>
      <c r="J87" s="28">
        <f t="shared" si="3"/>
        <v>7</v>
      </c>
      <c r="L87" s="28"/>
    </row>
    <row r="88" spans="1:13" ht="18.75" x14ac:dyDescent="0.25">
      <c r="A88" s="28">
        <f t="shared" si="2"/>
        <v>8</v>
      </c>
      <c r="B88" s="29" t="s">
        <v>211</v>
      </c>
      <c r="D88" s="213"/>
      <c r="E88" s="213"/>
      <c r="F88" s="213"/>
      <c r="G88" s="79">
        <v>9230.8399599999993</v>
      </c>
      <c r="H88" s="213"/>
      <c r="I88" s="72" t="s">
        <v>282</v>
      </c>
      <c r="J88" s="28">
        <f t="shared" si="3"/>
        <v>8</v>
      </c>
      <c r="L88" s="213"/>
    </row>
    <row r="89" spans="1:13" x14ac:dyDescent="0.25">
      <c r="A89" s="28">
        <f t="shared" si="2"/>
        <v>9</v>
      </c>
      <c r="B89" s="29" t="s">
        <v>212</v>
      </c>
      <c r="D89" s="213"/>
      <c r="E89" s="80"/>
      <c r="F89" s="213"/>
      <c r="G89" s="81">
        <v>4792029.7373382887</v>
      </c>
      <c r="H89" s="21" t="s">
        <v>24</v>
      </c>
      <c r="I89" s="72" t="s">
        <v>321</v>
      </c>
      <c r="J89" s="28">
        <f t="shared" si="3"/>
        <v>9</v>
      </c>
      <c r="K89" s="35"/>
    </row>
    <row r="90" spans="1:13" x14ac:dyDescent="0.25">
      <c r="A90" s="28">
        <f t="shared" si="2"/>
        <v>10</v>
      </c>
      <c r="B90" s="29" t="s">
        <v>213</v>
      </c>
      <c r="D90" s="82"/>
      <c r="E90" s="213"/>
      <c r="F90" s="213"/>
      <c r="G90" s="334">
        <v>0.21</v>
      </c>
      <c r="H90" s="213"/>
      <c r="I90" s="34" t="s">
        <v>214</v>
      </c>
      <c r="J90" s="28">
        <f t="shared" si="3"/>
        <v>10</v>
      </c>
      <c r="M90" s="83"/>
    </row>
    <row r="91" spans="1:13" x14ac:dyDescent="0.25">
      <c r="A91" s="28">
        <f t="shared" si="2"/>
        <v>11</v>
      </c>
      <c r="G91" s="28"/>
      <c r="H91" s="28"/>
      <c r="J91" s="28">
        <f t="shared" si="3"/>
        <v>11</v>
      </c>
    </row>
    <row r="92" spans="1:13" x14ac:dyDescent="0.25">
      <c r="A92" s="28">
        <f t="shared" si="2"/>
        <v>12</v>
      </c>
      <c r="B92" s="29" t="s">
        <v>215</v>
      </c>
      <c r="D92" s="213"/>
      <c r="E92" s="213"/>
      <c r="F92" s="213"/>
      <c r="G92" s="84">
        <f>(((G86)+(G88/G89))*G90-(G87/G89))/(1-G90)</f>
        <v>1.6316090269173304E-2</v>
      </c>
      <c r="H92" s="84"/>
      <c r="I92" s="34" t="s">
        <v>216</v>
      </c>
      <c r="J92" s="28">
        <f t="shared" si="3"/>
        <v>12</v>
      </c>
      <c r="M92" s="85"/>
    </row>
    <row r="93" spans="1:13" x14ac:dyDescent="0.25">
      <c r="A93" s="28">
        <f t="shared" si="2"/>
        <v>13</v>
      </c>
      <c r="B93" s="86" t="s">
        <v>217</v>
      </c>
      <c r="G93" s="28"/>
      <c r="H93" s="28"/>
      <c r="J93" s="28">
        <f t="shared" si="3"/>
        <v>13</v>
      </c>
    </row>
    <row r="94" spans="1:13" x14ac:dyDescent="0.25">
      <c r="A94" s="28">
        <f t="shared" si="2"/>
        <v>14</v>
      </c>
      <c r="G94" s="28"/>
      <c r="H94" s="28"/>
      <c r="J94" s="28">
        <f t="shared" si="3"/>
        <v>14</v>
      </c>
    </row>
    <row r="95" spans="1:13" x14ac:dyDescent="0.25">
      <c r="A95" s="28">
        <f t="shared" si="2"/>
        <v>15</v>
      </c>
      <c r="B95" s="31" t="s">
        <v>218</v>
      </c>
      <c r="C95" s="213"/>
      <c r="D95" s="213"/>
      <c r="E95" s="213"/>
      <c r="F95" s="213"/>
      <c r="G95" s="87"/>
      <c r="H95" s="87"/>
      <c r="I95" s="88"/>
      <c r="J95" s="28">
        <f t="shared" si="3"/>
        <v>15</v>
      </c>
      <c r="L95" s="89"/>
    </row>
    <row r="96" spans="1:13" x14ac:dyDescent="0.25">
      <c r="A96" s="28">
        <f t="shared" si="2"/>
        <v>16</v>
      </c>
      <c r="B96" s="36"/>
      <c r="C96" s="213"/>
      <c r="D96" s="213"/>
      <c r="E96" s="213"/>
      <c r="F96" s="213"/>
      <c r="G96" s="87"/>
      <c r="H96" s="87"/>
      <c r="I96" s="90"/>
      <c r="J96" s="28">
        <f t="shared" si="3"/>
        <v>16</v>
      </c>
      <c r="L96" s="213"/>
    </row>
    <row r="97" spans="1:13" x14ac:dyDescent="0.25">
      <c r="A97" s="28">
        <f t="shared" si="2"/>
        <v>17</v>
      </c>
      <c r="B97" s="32" t="s">
        <v>206</v>
      </c>
      <c r="C97" s="213"/>
      <c r="D97" s="213"/>
      <c r="E97" s="213"/>
      <c r="F97" s="213"/>
      <c r="G97" s="87"/>
      <c r="H97" s="87"/>
      <c r="I97" s="90"/>
      <c r="J97" s="28">
        <f t="shared" si="3"/>
        <v>17</v>
      </c>
      <c r="L97" s="213"/>
    </row>
    <row r="98" spans="1:13" x14ac:dyDescent="0.25">
      <c r="A98" s="28">
        <f t="shared" si="2"/>
        <v>18</v>
      </c>
      <c r="B98" s="29" t="s">
        <v>207</v>
      </c>
      <c r="D98" s="213"/>
      <c r="E98" s="213"/>
      <c r="F98" s="213"/>
      <c r="G98" s="63">
        <f>G86</f>
        <v>5.9716386045165923E-2</v>
      </c>
      <c r="H98" s="63"/>
      <c r="I98" s="34" t="s">
        <v>283</v>
      </c>
      <c r="J98" s="28">
        <f t="shared" si="3"/>
        <v>18</v>
      </c>
      <c r="L98" s="28"/>
    </row>
    <row r="99" spans="1:13" x14ac:dyDescent="0.25">
      <c r="A99" s="28">
        <f t="shared" si="2"/>
        <v>19</v>
      </c>
      <c r="B99" s="29" t="s">
        <v>219</v>
      </c>
      <c r="D99" s="213"/>
      <c r="E99" s="213"/>
      <c r="F99" s="213"/>
      <c r="G99" s="91">
        <f>G88</f>
        <v>9230.8399599999993</v>
      </c>
      <c r="H99" s="91"/>
      <c r="I99" s="34" t="s">
        <v>284</v>
      </c>
      <c r="J99" s="28">
        <f t="shared" si="3"/>
        <v>19</v>
      </c>
      <c r="L99" s="28"/>
    </row>
    <row r="100" spans="1:13" x14ac:dyDescent="0.25">
      <c r="A100" s="28">
        <f t="shared" si="2"/>
        <v>20</v>
      </c>
      <c r="B100" s="29" t="s">
        <v>220</v>
      </c>
      <c r="D100" s="213"/>
      <c r="E100" s="213"/>
      <c r="F100" s="213"/>
      <c r="G100" s="92">
        <f>G89</f>
        <v>4792029.7373382887</v>
      </c>
      <c r="H100" s="21" t="s">
        <v>24</v>
      </c>
      <c r="I100" s="34" t="s">
        <v>285</v>
      </c>
      <c r="J100" s="28">
        <f t="shared" si="3"/>
        <v>20</v>
      </c>
      <c r="L100" s="28"/>
    </row>
    <row r="101" spans="1:13" x14ac:dyDescent="0.25">
      <c r="A101" s="28">
        <f t="shared" si="2"/>
        <v>21</v>
      </c>
      <c r="B101" s="29" t="s">
        <v>221</v>
      </c>
      <c r="D101" s="213"/>
      <c r="E101" s="213"/>
      <c r="F101" s="213"/>
      <c r="G101" s="93">
        <f>G92</f>
        <v>1.6316090269173304E-2</v>
      </c>
      <c r="H101" s="93"/>
      <c r="I101" s="34" t="s">
        <v>286</v>
      </c>
      <c r="J101" s="28">
        <f t="shared" si="3"/>
        <v>21</v>
      </c>
    </row>
    <row r="102" spans="1:13" x14ac:dyDescent="0.25">
      <c r="A102" s="28">
        <f t="shared" si="2"/>
        <v>22</v>
      </c>
      <c r="B102" s="29" t="s">
        <v>222</v>
      </c>
      <c r="D102" s="213"/>
      <c r="E102" s="213"/>
      <c r="F102" s="213"/>
      <c r="G102" s="335">
        <v>8.8400000000000006E-2</v>
      </c>
      <c r="H102" s="213"/>
      <c r="I102" s="34" t="s">
        <v>223</v>
      </c>
      <c r="J102" s="28">
        <f t="shared" si="3"/>
        <v>22</v>
      </c>
    </row>
    <row r="103" spans="1:13" x14ac:dyDescent="0.25">
      <c r="A103" s="28">
        <f t="shared" si="2"/>
        <v>23</v>
      </c>
      <c r="B103" s="297"/>
      <c r="D103" s="213"/>
      <c r="E103" s="213"/>
      <c r="F103" s="213"/>
      <c r="G103" s="94"/>
      <c r="H103" s="94"/>
      <c r="I103" s="90"/>
      <c r="J103" s="28">
        <f t="shared" si="3"/>
        <v>23</v>
      </c>
    </row>
    <row r="104" spans="1:13" x14ac:dyDescent="0.25">
      <c r="A104" s="28">
        <f t="shared" si="2"/>
        <v>24</v>
      </c>
      <c r="B104" s="29" t="s">
        <v>224</v>
      </c>
      <c r="C104" s="28"/>
      <c r="D104" s="28"/>
      <c r="E104" s="213"/>
      <c r="F104" s="213"/>
      <c r="G104" s="339">
        <f>((G98)+(G99/G100)+G92)*G102/(1-G102)</f>
        <v>7.5598452836599271E-3</v>
      </c>
      <c r="H104" s="95"/>
      <c r="I104" s="34" t="s">
        <v>225</v>
      </c>
      <c r="J104" s="28">
        <f t="shared" si="3"/>
        <v>24</v>
      </c>
    </row>
    <row r="105" spans="1:13" x14ac:dyDescent="0.25">
      <c r="A105" s="28">
        <f t="shared" si="2"/>
        <v>25</v>
      </c>
      <c r="B105" s="86" t="s">
        <v>226</v>
      </c>
      <c r="G105" s="28"/>
      <c r="H105" s="28"/>
      <c r="I105" s="34"/>
      <c r="J105" s="28">
        <f t="shared" si="3"/>
        <v>25</v>
      </c>
      <c r="L105" s="28"/>
    </row>
    <row r="106" spans="1:13" x14ac:dyDescent="0.25">
      <c r="A106" s="28">
        <f t="shared" si="2"/>
        <v>26</v>
      </c>
      <c r="G106" s="28"/>
      <c r="H106" s="28"/>
      <c r="I106" s="34"/>
      <c r="J106" s="28">
        <f t="shared" si="3"/>
        <v>26</v>
      </c>
      <c r="L106" s="28"/>
    </row>
    <row r="107" spans="1:13" x14ac:dyDescent="0.25">
      <c r="A107" s="28">
        <f t="shared" si="2"/>
        <v>27</v>
      </c>
      <c r="B107" s="31" t="s">
        <v>227</v>
      </c>
      <c r="G107" s="84">
        <f>G104+G92</f>
        <v>2.3875935552833231E-2</v>
      </c>
      <c r="H107" s="84"/>
      <c r="I107" s="34" t="s">
        <v>287</v>
      </c>
      <c r="J107" s="28">
        <f t="shared" si="3"/>
        <v>27</v>
      </c>
      <c r="L107" s="28"/>
    </row>
    <row r="108" spans="1:13" x14ac:dyDescent="0.25">
      <c r="A108" s="28">
        <f t="shared" si="2"/>
        <v>28</v>
      </c>
      <c r="G108" s="28"/>
      <c r="H108" s="28"/>
      <c r="I108" s="34"/>
      <c r="J108" s="28">
        <f t="shared" si="3"/>
        <v>28</v>
      </c>
      <c r="L108" s="28"/>
    </row>
    <row r="109" spans="1:13" x14ac:dyDescent="0.25">
      <c r="A109" s="28">
        <f t="shared" si="2"/>
        <v>29</v>
      </c>
      <c r="B109" s="31" t="s">
        <v>228</v>
      </c>
      <c r="G109" s="336">
        <f>G51</f>
        <v>7.6315463363733599E-2</v>
      </c>
      <c r="H109" s="213"/>
      <c r="I109" s="34" t="s">
        <v>288</v>
      </c>
      <c r="J109" s="28">
        <f t="shared" si="3"/>
        <v>29</v>
      </c>
      <c r="L109" s="28"/>
    </row>
    <row r="110" spans="1:13" x14ac:dyDescent="0.25">
      <c r="A110" s="28">
        <f t="shared" si="2"/>
        <v>30</v>
      </c>
      <c r="G110" s="63"/>
      <c r="H110" s="63"/>
      <c r="I110" s="34"/>
      <c r="J110" s="28">
        <f t="shared" si="3"/>
        <v>30</v>
      </c>
      <c r="L110" s="28"/>
    </row>
    <row r="111" spans="1:13" ht="19.5" thickBot="1" x14ac:dyDescent="0.3">
      <c r="A111" s="28">
        <f t="shared" si="2"/>
        <v>31</v>
      </c>
      <c r="B111" s="31" t="s">
        <v>229</v>
      </c>
      <c r="G111" s="96">
        <f>G107+G109</f>
        <v>0.10019139891656684</v>
      </c>
      <c r="H111" s="95"/>
      <c r="I111" s="34" t="s">
        <v>289</v>
      </c>
      <c r="J111" s="28">
        <f t="shared" si="3"/>
        <v>31</v>
      </c>
      <c r="L111" s="97"/>
      <c r="M111" s="85"/>
    </row>
    <row r="112" spans="1:13" ht="16.5" thickTop="1" x14ac:dyDescent="0.25">
      <c r="B112" s="31"/>
      <c r="G112" s="99"/>
      <c r="H112" s="99"/>
      <c r="I112" s="34"/>
      <c r="J112" s="28"/>
      <c r="L112" s="97"/>
      <c r="M112" s="85"/>
    </row>
    <row r="113" spans="1:13" x14ac:dyDescent="0.25">
      <c r="B113" s="31"/>
      <c r="G113" s="99"/>
      <c r="H113" s="99"/>
      <c r="I113" s="34"/>
      <c r="J113" s="28"/>
      <c r="L113" s="97"/>
      <c r="M113" s="85"/>
    </row>
    <row r="114" spans="1:13" x14ac:dyDescent="0.25">
      <c r="A114" s="21" t="s">
        <v>24</v>
      </c>
      <c r="B114" s="20" t="s">
        <v>331</v>
      </c>
      <c r="G114" s="99"/>
      <c r="H114" s="99"/>
      <c r="I114" s="34"/>
      <c r="J114" s="28"/>
      <c r="L114" s="97"/>
      <c r="M114" s="85"/>
    </row>
    <row r="115" spans="1:13" ht="18.75" x14ac:dyDescent="0.25">
      <c r="A115" s="209">
        <v>1</v>
      </c>
      <c r="B115" s="17" t="s">
        <v>230</v>
      </c>
      <c r="G115" s="99"/>
      <c r="H115" s="99"/>
      <c r="I115" s="34"/>
      <c r="J115" s="28"/>
      <c r="L115" s="97"/>
      <c r="M115" s="85"/>
    </row>
    <row r="116" spans="1:13" ht="18.75" x14ac:dyDescent="0.25">
      <c r="A116" s="209"/>
      <c r="B116" s="17"/>
      <c r="G116" s="99"/>
      <c r="H116" s="99"/>
      <c r="I116" s="34"/>
      <c r="J116" s="28"/>
      <c r="L116" s="97"/>
      <c r="M116" s="85"/>
    </row>
    <row r="117" spans="1:13" x14ac:dyDescent="0.25">
      <c r="A117" s="100"/>
      <c r="B117" s="297"/>
      <c r="C117" s="30"/>
      <c r="D117" s="30"/>
      <c r="E117" s="30"/>
      <c r="F117" s="30"/>
      <c r="G117" s="101"/>
      <c r="H117" s="101"/>
      <c r="I117" s="210"/>
      <c r="J117" s="28"/>
    </row>
    <row r="118" spans="1:13" x14ac:dyDescent="0.25">
      <c r="B118" s="561" t="s">
        <v>14</v>
      </c>
      <c r="C118" s="561"/>
      <c r="D118" s="561"/>
      <c r="E118" s="561"/>
      <c r="F118" s="561"/>
      <c r="G118" s="561"/>
      <c r="H118" s="561"/>
      <c r="I118" s="561"/>
    </row>
    <row r="119" spans="1:13" x14ac:dyDescent="0.25">
      <c r="B119" s="561" t="s">
        <v>156</v>
      </c>
      <c r="C119" s="561"/>
      <c r="D119" s="561"/>
      <c r="E119" s="561"/>
      <c r="F119" s="561"/>
      <c r="G119" s="561"/>
      <c r="H119" s="561"/>
      <c r="I119" s="561"/>
    </row>
    <row r="120" spans="1:13" x14ac:dyDescent="0.25">
      <c r="B120" s="561" t="s">
        <v>157</v>
      </c>
      <c r="C120" s="561"/>
      <c r="D120" s="561"/>
      <c r="E120" s="561"/>
      <c r="F120" s="561"/>
      <c r="G120" s="561"/>
      <c r="H120" s="561"/>
      <c r="I120" s="561"/>
    </row>
    <row r="121" spans="1:13" x14ac:dyDescent="0.25">
      <c r="B121" s="562" t="str">
        <f>B6</f>
        <v>Base Period &amp; True-Up Period 12 - Months Ending December 31, 2021</v>
      </c>
      <c r="C121" s="562"/>
      <c r="D121" s="562"/>
      <c r="E121" s="562"/>
      <c r="F121" s="562"/>
      <c r="G121" s="562"/>
      <c r="H121" s="562"/>
      <c r="I121" s="562"/>
    </row>
    <row r="122" spans="1:13" x14ac:dyDescent="0.25">
      <c r="B122" s="563" t="s">
        <v>1</v>
      </c>
      <c r="C122" s="564"/>
      <c r="D122" s="564"/>
      <c r="E122" s="564"/>
      <c r="F122" s="564"/>
      <c r="G122" s="564"/>
      <c r="H122" s="564"/>
      <c r="I122" s="564"/>
    </row>
    <row r="124" spans="1:13" x14ac:dyDescent="0.25">
      <c r="A124" s="28" t="s">
        <v>2</v>
      </c>
      <c r="B124" s="213"/>
      <c r="C124" s="213"/>
      <c r="D124" s="213"/>
      <c r="E124" s="213"/>
      <c r="F124" s="213"/>
      <c r="G124" s="213"/>
      <c r="H124" s="213"/>
      <c r="I124" s="34"/>
      <c r="J124" s="28" t="s">
        <v>2</v>
      </c>
    </row>
    <row r="125" spans="1:13" x14ac:dyDescent="0.25">
      <c r="A125" s="28" t="s">
        <v>3</v>
      </c>
      <c r="B125" s="28"/>
      <c r="C125" s="28"/>
      <c r="D125" s="28"/>
      <c r="E125" s="28"/>
      <c r="F125" s="28"/>
      <c r="G125" s="325" t="s">
        <v>5</v>
      </c>
      <c r="H125" s="213"/>
      <c r="I125" s="329" t="s">
        <v>6</v>
      </c>
      <c r="J125" s="28" t="s">
        <v>3</v>
      </c>
    </row>
    <row r="127" spans="1:13" ht="18.75" x14ac:dyDescent="0.25">
      <c r="A127" s="28">
        <v>1</v>
      </c>
      <c r="B127" s="31" t="s">
        <v>231</v>
      </c>
      <c r="J127" s="28">
        <v>1</v>
      </c>
    </row>
    <row r="128" spans="1:13" x14ac:dyDescent="0.25">
      <c r="A128" s="28">
        <f>A127+1</f>
        <v>2</v>
      </c>
      <c r="B128" s="75"/>
      <c r="J128" s="28">
        <f>J127+1</f>
        <v>2</v>
      </c>
    </row>
    <row r="129" spans="1:10" x14ac:dyDescent="0.25">
      <c r="A129" s="28">
        <f>A128+1</f>
        <v>3</v>
      </c>
      <c r="B129" s="31" t="s">
        <v>205</v>
      </c>
      <c r="J129" s="28">
        <f>J128+1</f>
        <v>3</v>
      </c>
    </row>
    <row r="130" spans="1:10" x14ac:dyDescent="0.25">
      <c r="A130" s="28">
        <f>A129+1</f>
        <v>4</v>
      </c>
      <c r="B130" s="213"/>
      <c r="J130" s="28">
        <f>J129+1</f>
        <v>4</v>
      </c>
    </row>
    <row r="131" spans="1:10" x14ac:dyDescent="0.25">
      <c r="A131" s="28">
        <f t="shared" ref="A131:A157" si="4">A130+1</f>
        <v>5</v>
      </c>
      <c r="B131" s="32" t="s">
        <v>206</v>
      </c>
      <c r="J131" s="28">
        <f t="shared" ref="J131:J157" si="5">J130+1</f>
        <v>5</v>
      </c>
    </row>
    <row r="132" spans="1:10" x14ac:dyDescent="0.25">
      <c r="A132" s="28">
        <f t="shared" si="4"/>
        <v>6</v>
      </c>
      <c r="B132" s="29" t="str">
        <f>B86</f>
        <v xml:space="preserve">     A = Sum of Preferred Stock and Return on Equity Component</v>
      </c>
      <c r="G132" s="77">
        <f>G66</f>
        <v>0</v>
      </c>
      <c r="I132" s="34" t="s">
        <v>290</v>
      </c>
      <c r="J132" s="28">
        <f t="shared" si="5"/>
        <v>6</v>
      </c>
    </row>
    <row r="133" spans="1:10" x14ac:dyDescent="0.25">
      <c r="A133" s="28">
        <f t="shared" si="4"/>
        <v>7</v>
      </c>
      <c r="B133" s="29" t="str">
        <f>B87</f>
        <v xml:space="preserve">     B = Transmission Total Federal Tax Adjustments</v>
      </c>
      <c r="G133" s="98">
        <v>0</v>
      </c>
      <c r="I133" s="72" t="s">
        <v>151</v>
      </c>
      <c r="J133" s="28">
        <f t="shared" si="5"/>
        <v>7</v>
      </c>
    </row>
    <row r="134" spans="1:10" x14ac:dyDescent="0.25">
      <c r="A134" s="28">
        <f t="shared" si="4"/>
        <v>8</v>
      </c>
      <c r="B134" s="29" t="s">
        <v>232</v>
      </c>
      <c r="G134" s="211">
        <v>0</v>
      </c>
      <c r="I134" s="72" t="s">
        <v>151</v>
      </c>
      <c r="J134" s="28">
        <f t="shared" si="5"/>
        <v>8</v>
      </c>
    </row>
    <row r="135" spans="1:10" x14ac:dyDescent="0.25">
      <c r="A135" s="28">
        <f t="shared" si="4"/>
        <v>9</v>
      </c>
      <c r="B135" s="29" t="s">
        <v>233</v>
      </c>
      <c r="G135" s="211">
        <v>0</v>
      </c>
      <c r="I135" s="72" t="s">
        <v>151</v>
      </c>
      <c r="J135" s="28">
        <f t="shared" si="5"/>
        <v>9</v>
      </c>
    </row>
    <row r="136" spans="1:10" x14ac:dyDescent="0.25">
      <c r="A136" s="28">
        <f t="shared" si="4"/>
        <v>10</v>
      </c>
      <c r="B136" s="29" t="str">
        <f>B90</f>
        <v xml:space="preserve">     FT = Federal Income Tax Rate for Rate Effective Period</v>
      </c>
      <c r="G136" s="337">
        <f>G90</f>
        <v>0.21</v>
      </c>
      <c r="I136" s="34" t="s">
        <v>291</v>
      </c>
      <c r="J136" s="28">
        <f t="shared" si="5"/>
        <v>10</v>
      </c>
    </row>
    <row r="137" spans="1:10" x14ac:dyDescent="0.25">
      <c r="A137" s="28">
        <f t="shared" si="4"/>
        <v>11</v>
      </c>
      <c r="G137" s="28"/>
      <c r="J137" s="28">
        <f t="shared" si="5"/>
        <v>11</v>
      </c>
    </row>
    <row r="138" spans="1:10" x14ac:dyDescent="0.25">
      <c r="A138" s="28">
        <f t="shared" si="4"/>
        <v>12</v>
      </c>
      <c r="B138" s="29" t="s">
        <v>234</v>
      </c>
      <c r="G138" s="84">
        <f>IFERROR((((G132)+(G134/G135))*G136-(G133/G135))/(1-G136),0)</f>
        <v>0</v>
      </c>
      <c r="I138" s="34" t="s">
        <v>235</v>
      </c>
      <c r="J138" s="28">
        <f t="shared" si="5"/>
        <v>12</v>
      </c>
    </row>
    <row r="139" spans="1:10" x14ac:dyDescent="0.25">
      <c r="A139" s="28">
        <f t="shared" si="4"/>
        <v>13</v>
      </c>
      <c r="B139" s="86" t="s">
        <v>217</v>
      </c>
      <c r="G139" s="71"/>
      <c r="J139" s="28">
        <f t="shared" si="5"/>
        <v>13</v>
      </c>
    </row>
    <row r="140" spans="1:10" x14ac:dyDescent="0.25">
      <c r="A140" s="28">
        <f t="shared" si="4"/>
        <v>14</v>
      </c>
      <c r="G140" s="28"/>
      <c r="J140" s="28">
        <f t="shared" si="5"/>
        <v>14</v>
      </c>
    </row>
    <row r="141" spans="1:10" x14ac:dyDescent="0.25">
      <c r="A141" s="28">
        <f t="shared" si="4"/>
        <v>15</v>
      </c>
      <c r="B141" s="31" t="s">
        <v>218</v>
      </c>
      <c r="G141" s="87"/>
      <c r="I141" s="88"/>
      <c r="J141" s="28">
        <f t="shared" si="5"/>
        <v>15</v>
      </c>
    </row>
    <row r="142" spans="1:10" x14ac:dyDescent="0.25">
      <c r="A142" s="28">
        <f t="shared" si="4"/>
        <v>16</v>
      </c>
      <c r="B142" s="36"/>
      <c r="G142" s="87"/>
      <c r="I142" s="76"/>
      <c r="J142" s="28">
        <f t="shared" si="5"/>
        <v>16</v>
      </c>
    </row>
    <row r="143" spans="1:10" x14ac:dyDescent="0.25">
      <c r="A143" s="28">
        <f t="shared" si="4"/>
        <v>17</v>
      </c>
      <c r="B143" s="32" t="s">
        <v>206</v>
      </c>
      <c r="G143" s="87"/>
      <c r="I143" s="76"/>
      <c r="J143" s="28">
        <f t="shared" si="5"/>
        <v>17</v>
      </c>
    </row>
    <row r="144" spans="1:10" x14ac:dyDescent="0.25">
      <c r="A144" s="28">
        <f t="shared" si="4"/>
        <v>18</v>
      </c>
      <c r="B144" s="29" t="str">
        <f>B98</f>
        <v xml:space="preserve">     A = Sum of Preferred Stock and Return on Equity Component</v>
      </c>
      <c r="G144" s="63">
        <f>G132</f>
        <v>0</v>
      </c>
      <c r="I144" s="34" t="s">
        <v>283</v>
      </c>
      <c r="J144" s="28">
        <f t="shared" si="5"/>
        <v>18</v>
      </c>
    </row>
    <row r="145" spans="1:10" x14ac:dyDescent="0.25">
      <c r="A145" s="28">
        <f t="shared" si="4"/>
        <v>19</v>
      </c>
      <c r="B145" s="29" t="str">
        <f>B99</f>
        <v xml:space="preserve">     B = Equity AFUDC Component of Transmission Depreciation Expense</v>
      </c>
      <c r="G145" s="91">
        <f>G134</f>
        <v>0</v>
      </c>
      <c r="I145" s="34" t="s">
        <v>284</v>
      </c>
      <c r="J145" s="28">
        <f t="shared" si="5"/>
        <v>19</v>
      </c>
    </row>
    <row r="146" spans="1:10" x14ac:dyDescent="0.25">
      <c r="A146" s="28">
        <f t="shared" si="4"/>
        <v>20</v>
      </c>
      <c r="B146" s="29" t="s">
        <v>236</v>
      </c>
      <c r="G146" s="91">
        <f>G135</f>
        <v>0</v>
      </c>
      <c r="I146" s="34" t="s">
        <v>285</v>
      </c>
      <c r="J146" s="28">
        <f t="shared" si="5"/>
        <v>20</v>
      </c>
    </row>
    <row r="147" spans="1:10" x14ac:dyDescent="0.25">
      <c r="A147" s="28">
        <f t="shared" si="4"/>
        <v>21</v>
      </c>
      <c r="B147" s="29" t="str">
        <f>B101</f>
        <v xml:space="preserve">     FT = Federal Income Tax Expense</v>
      </c>
      <c r="G147" s="93">
        <f>G138</f>
        <v>0</v>
      </c>
      <c r="I147" s="34" t="s">
        <v>286</v>
      </c>
      <c r="J147" s="28">
        <f t="shared" si="5"/>
        <v>21</v>
      </c>
    </row>
    <row r="148" spans="1:10" x14ac:dyDescent="0.25">
      <c r="A148" s="28">
        <f t="shared" si="4"/>
        <v>22</v>
      </c>
      <c r="B148" s="29" t="str">
        <f>B102</f>
        <v xml:space="preserve">     ST = State Income Tax Rate for Rate Effective Period</v>
      </c>
      <c r="G148" s="338">
        <f>G102</f>
        <v>8.8400000000000006E-2</v>
      </c>
      <c r="I148" s="34" t="s">
        <v>292</v>
      </c>
      <c r="J148" s="28">
        <f t="shared" si="5"/>
        <v>22</v>
      </c>
    </row>
    <row r="149" spans="1:10" x14ac:dyDescent="0.25">
      <c r="A149" s="28">
        <f t="shared" si="4"/>
        <v>23</v>
      </c>
      <c r="B149" s="297"/>
      <c r="G149" s="94"/>
      <c r="I149" s="90"/>
      <c r="J149" s="28">
        <f t="shared" si="5"/>
        <v>23</v>
      </c>
    </row>
    <row r="150" spans="1:10" x14ac:dyDescent="0.25">
      <c r="A150" s="28">
        <f t="shared" si="4"/>
        <v>24</v>
      </c>
      <c r="B150" s="29" t="s">
        <v>224</v>
      </c>
      <c r="G150" s="339">
        <f>IFERROR(((G144)+(G145/G146)+G138)*G148/(1-G148),0)</f>
        <v>0</v>
      </c>
      <c r="I150" s="34" t="s">
        <v>225</v>
      </c>
      <c r="J150" s="28">
        <f t="shared" si="5"/>
        <v>24</v>
      </c>
    </row>
    <row r="151" spans="1:10" x14ac:dyDescent="0.25">
      <c r="A151" s="28">
        <f t="shared" si="4"/>
        <v>25</v>
      </c>
      <c r="B151" s="86" t="s">
        <v>226</v>
      </c>
      <c r="G151" s="28"/>
      <c r="I151" s="34"/>
      <c r="J151" s="28">
        <f t="shared" si="5"/>
        <v>25</v>
      </c>
    </row>
    <row r="152" spans="1:10" x14ac:dyDescent="0.25">
      <c r="A152" s="28">
        <f t="shared" si="4"/>
        <v>26</v>
      </c>
      <c r="G152" s="28"/>
      <c r="I152" s="34"/>
      <c r="J152" s="28">
        <f t="shared" si="5"/>
        <v>26</v>
      </c>
    </row>
    <row r="153" spans="1:10" x14ac:dyDescent="0.25">
      <c r="A153" s="28">
        <f t="shared" si="4"/>
        <v>27</v>
      </c>
      <c r="B153" s="31" t="s">
        <v>227</v>
      </c>
      <c r="G153" s="84">
        <f>G150+G138</f>
        <v>0</v>
      </c>
      <c r="I153" s="34" t="s">
        <v>287</v>
      </c>
      <c r="J153" s="28">
        <f t="shared" si="5"/>
        <v>27</v>
      </c>
    </row>
    <row r="154" spans="1:10" x14ac:dyDescent="0.25">
      <c r="A154" s="28">
        <f t="shared" si="4"/>
        <v>28</v>
      </c>
      <c r="G154" s="28"/>
      <c r="I154" s="34"/>
      <c r="J154" s="28">
        <f t="shared" si="5"/>
        <v>28</v>
      </c>
    </row>
    <row r="155" spans="1:10" x14ac:dyDescent="0.25">
      <c r="A155" s="28">
        <f t="shared" si="4"/>
        <v>29</v>
      </c>
      <c r="B155" s="31" t="s">
        <v>237</v>
      </c>
      <c r="G155" s="340">
        <f>G64</f>
        <v>0</v>
      </c>
      <c r="I155" s="34" t="s">
        <v>293</v>
      </c>
      <c r="J155" s="28">
        <f t="shared" si="5"/>
        <v>29</v>
      </c>
    </row>
    <row r="156" spans="1:10" x14ac:dyDescent="0.25">
      <c r="A156" s="28">
        <f t="shared" si="4"/>
        <v>30</v>
      </c>
      <c r="G156" s="28"/>
      <c r="I156" s="34"/>
      <c r="J156" s="28">
        <f t="shared" si="5"/>
        <v>30</v>
      </c>
    </row>
    <row r="157" spans="1:10" ht="19.5" thickBot="1" x14ac:dyDescent="0.3">
      <c r="A157" s="28">
        <f t="shared" si="4"/>
        <v>31</v>
      </c>
      <c r="B157" s="31" t="s">
        <v>238</v>
      </c>
      <c r="G157" s="102">
        <f>G153+G155</f>
        <v>0</v>
      </c>
      <c r="I157" s="34" t="s">
        <v>289</v>
      </c>
      <c r="J157" s="28">
        <f t="shared" si="5"/>
        <v>31</v>
      </c>
    </row>
    <row r="158" spans="1:10" ht="16.5" thickTop="1" x14ac:dyDescent="0.25"/>
    <row r="160" spans="1:10" ht="18.75" x14ac:dyDescent="0.25">
      <c r="A160" s="39"/>
      <c r="B160" s="17"/>
    </row>
  </sheetData>
  <mergeCells count="15">
    <mergeCell ref="B120:I120"/>
    <mergeCell ref="B121:I121"/>
    <mergeCell ref="B122:I122"/>
    <mergeCell ref="B72:I72"/>
    <mergeCell ref="B73:I73"/>
    <mergeCell ref="B74:I74"/>
    <mergeCell ref="B76:I76"/>
    <mergeCell ref="B118:I118"/>
    <mergeCell ref="B119:I119"/>
    <mergeCell ref="B75:I75"/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Roman,Bold"&amp;7AS FILED</oddHeader>
    <oddFooter>&amp;L&amp;F&amp;CPage 10.&amp;P&amp;R&amp;A</oddFooter>
  </headerFooter>
  <rowBreaks count="2" manualBreakCount="2">
    <brk id="70" max="16383" man="1"/>
    <brk id="11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7425A-A451-474F-8B5D-DCA75B116304}">
  <sheetPr>
    <pageSetUpPr fitToPage="1"/>
  </sheetPr>
  <dimension ref="A1:J84"/>
  <sheetViews>
    <sheetView zoomScaleNormal="100" workbookViewId="0">
      <selection activeCell="G76" sqref="G76"/>
    </sheetView>
  </sheetViews>
  <sheetFormatPr defaultColWidth="9.140625" defaultRowHeight="15.75" x14ac:dyDescent="0.25"/>
  <cols>
    <col min="1" max="1" width="5.140625" style="292" customWidth="1"/>
    <col min="2" max="2" width="12.5703125" style="301" customWidth="1"/>
    <col min="3" max="3" width="20" style="301" customWidth="1"/>
    <col min="4" max="8" width="21.5703125" style="301" customWidth="1"/>
    <col min="9" max="9" width="5.140625" style="292" customWidth="1"/>
    <col min="10" max="10" width="13.5703125" style="301" customWidth="1"/>
    <col min="11" max="11" width="12.5703125" style="301" customWidth="1"/>
    <col min="12" max="16384" width="9.140625" style="301"/>
  </cols>
  <sheetData>
    <row r="1" spans="1:10" x14ac:dyDescent="0.25">
      <c r="D1" s="302"/>
    </row>
    <row r="2" spans="1:10" x14ac:dyDescent="0.25">
      <c r="B2" s="565" t="s">
        <v>14</v>
      </c>
      <c r="C2" s="565"/>
      <c r="D2" s="565"/>
      <c r="E2" s="565"/>
      <c r="F2" s="565"/>
      <c r="G2" s="565"/>
      <c r="H2" s="565"/>
      <c r="I2" s="303"/>
    </row>
    <row r="3" spans="1:10" x14ac:dyDescent="0.25">
      <c r="B3" s="566" t="s">
        <v>364</v>
      </c>
      <c r="C3" s="566"/>
      <c r="D3" s="566"/>
      <c r="E3" s="566"/>
      <c r="F3" s="566"/>
      <c r="G3" s="566"/>
      <c r="H3" s="566"/>
      <c r="I3" s="303"/>
    </row>
    <row r="4" spans="1:10" x14ac:dyDescent="0.25">
      <c r="B4" s="566" t="s">
        <v>319</v>
      </c>
      <c r="C4" s="566"/>
      <c r="D4" s="566"/>
      <c r="E4" s="566"/>
      <c r="F4" s="566"/>
      <c r="G4" s="566"/>
      <c r="H4" s="566"/>
      <c r="I4" s="303"/>
    </row>
    <row r="5" spans="1:10" x14ac:dyDescent="0.25">
      <c r="B5" s="567" t="s">
        <v>1</v>
      </c>
      <c r="C5" s="567"/>
      <c r="D5" s="567"/>
      <c r="E5" s="567"/>
      <c r="F5" s="567"/>
      <c r="G5" s="567"/>
      <c r="H5" s="567"/>
      <c r="I5" s="303"/>
    </row>
    <row r="6" spans="1:10" x14ac:dyDescent="0.25">
      <c r="A6" s="303"/>
      <c r="B6" s="303"/>
      <c r="C6" s="303"/>
      <c r="D6" s="303"/>
      <c r="E6" s="303"/>
      <c r="F6" s="303"/>
      <c r="G6" s="303"/>
      <c r="H6" s="303"/>
      <c r="I6" s="303"/>
    </row>
    <row r="7" spans="1:10" x14ac:dyDescent="0.25">
      <c r="A7" s="28" t="s">
        <v>2</v>
      </c>
      <c r="B7" s="36"/>
      <c r="I7" s="28" t="s">
        <v>2</v>
      </c>
    </row>
    <row r="8" spans="1:10" x14ac:dyDescent="0.25">
      <c r="A8" s="543" t="s">
        <v>3</v>
      </c>
      <c r="B8" s="36"/>
      <c r="I8" s="543" t="s">
        <v>3</v>
      </c>
    </row>
    <row r="9" spans="1:10" x14ac:dyDescent="0.25">
      <c r="A9" s="28">
        <v>1</v>
      </c>
      <c r="C9" s="197" t="s">
        <v>118</v>
      </c>
      <c r="D9" s="197" t="s">
        <v>119</v>
      </c>
      <c r="E9" s="197" t="s">
        <v>120</v>
      </c>
      <c r="F9" s="197" t="s">
        <v>121</v>
      </c>
      <c r="G9" s="197" t="s">
        <v>122</v>
      </c>
      <c r="H9" s="197" t="s">
        <v>123</v>
      </c>
      <c r="I9" s="28">
        <v>1</v>
      </c>
    </row>
    <row r="10" spans="1:10" x14ac:dyDescent="0.25">
      <c r="A10" s="28">
        <f t="shared" ref="A10:A44" si="0">A9+1</f>
        <v>2</v>
      </c>
      <c r="B10" s="304" t="s">
        <v>124</v>
      </c>
      <c r="C10" s="28"/>
      <c r="D10" s="40" t="s">
        <v>240</v>
      </c>
      <c r="E10" s="28"/>
      <c r="F10" s="28" t="s">
        <v>241</v>
      </c>
      <c r="G10" s="28" t="s">
        <v>242</v>
      </c>
      <c r="H10" s="40" t="s">
        <v>243</v>
      </c>
      <c r="I10" s="28">
        <f t="shared" ref="I10:I44" si="1">I9+1</f>
        <v>2</v>
      </c>
    </row>
    <row r="11" spans="1:10" x14ac:dyDescent="0.25">
      <c r="A11" s="28">
        <f t="shared" si="0"/>
        <v>3</v>
      </c>
      <c r="C11" s="197"/>
      <c r="F11" s="213" t="s">
        <v>125</v>
      </c>
      <c r="H11" s="213" t="s">
        <v>125</v>
      </c>
      <c r="I11" s="28">
        <f t="shared" si="1"/>
        <v>3</v>
      </c>
    </row>
    <row r="12" spans="1:10" x14ac:dyDescent="0.25">
      <c r="A12" s="28">
        <f t="shared" si="0"/>
        <v>4</v>
      </c>
      <c r="C12" s="197"/>
      <c r="D12" s="213" t="s">
        <v>126</v>
      </c>
      <c r="E12" s="213"/>
      <c r="F12" s="213" t="s">
        <v>127</v>
      </c>
      <c r="H12" s="213" t="s">
        <v>127</v>
      </c>
      <c r="I12" s="28">
        <f t="shared" si="1"/>
        <v>4</v>
      </c>
    </row>
    <row r="13" spans="1:10" x14ac:dyDescent="0.25">
      <c r="A13" s="28">
        <f t="shared" si="0"/>
        <v>5</v>
      </c>
      <c r="C13" s="213"/>
      <c r="D13" s="213" t="s">
        <v>127</v>
      </c>
      <c r="E13" s="213" t="s">
        <v>126</v>
      </c>
      <c r="F13" s="213" t="s">
        <v>128</v>
      </c>
      <c r="H13" s="213" t="s">
        <v>128</v>
      </c>
      <c r="I13" s="28">
        <f t="shared" si="1"/>
        <v>5</v>
      </c>
    </row>
    <row r="14" spans="1:10" x14ac:dyDescent="0.25">
      <c r="A14" s="28">
        <f t="shared" si="0"/>
        <v>6</v>
      </c>
      <c r="C14" s="213"/>
      <c r="D14" s="213" t="s">
        <v>128</v>
      </c>
      <c r="E14" s="213" t="s">
        <v>129</v>
      </c>
      <c r="F14" s="213" t="s">
        <v>130</v>
      </c>
      <c r="G14" s="213"/>
      <c r="H14" s="213" t="s">
        <v>130</v>
      </c>
      <c r="I14" s="28">
        <f t="shared" si="1"/>
        <v>6</v>
      </c>
    </row>
    <row r="15" spans="1:10" ht="18.75" x14ac:dyDescent="0.25">
      <c r="A15" s="28">
        <f t="shared" si="0"/>
        <v>7</v>
      </c>
      <c r="B15" s="544" t="s">
        <v>131</v>
      </c>
      <c r="C15" s="544" t="s">
        <v>132</v>
      </c>
      <c r="D15" s="545" t="s">
        <v>130</v>
      </c>
      <c r="E15" s="545" t="s">
        <v>244</v>
      </c>
      <c r="F15" s="545" t="s">
        <v>133</v>
      </c>
      <c r="G15" s="546" t="s">
        <v>129</v>
      </c>
      <c r="H15" s="545" t="s">
        <v>134</v>
      </c>
      <c r="I15" s="28">
        <f t="shared" si="1"/>
        <v>7</v>
      </c>
    </row>
    <row r="16" spans="1:10" x14ac:dyDescent="0.25">
      <c r="A16" s="28">
        <f t="shared" si="0"/>
        <v>8</v>
      </c>
      <c r="B16" s="327" t="s">
        <v>135</v>
      </c>
      <c r="C16" s="328">
        <v>2021</v>
      </c>
      <c r="D16" s="446">
        <f>'Pg2 App XII C5 Comparison'!G53/12</f>
        <v>0.28990512972692767</v>
      </c>
      <c r="E16" s="305">
        <v>2.8E-3</v>
      </c>
      <c r="F16" s="451">
        <f>+D16</f>
        <v>0.28990512972692767</v>
      </c>
      <c r="G16" s="452">
        <f>(D16/2)*E16</f>
        <v>4.0586718161769871E-4</v>
      </c>
      <c r="H16" s="453">
        <f t="shared" ref="H16:H44" si="2">F16+G16</f>
        <v>0.29031099690854539</v>
      </c>
      <c r="I16" s="28">
        <f t="shared" si="1"/>
        <v>8</v>
      </c>
      <c r="J16" s="306"/>
    </row>
    <row r="17" spans="1:10" x14ac:dyDescent="0.25">
      <c r="A17" s="28">
        <f t="shared" si="0"/>
        <v>9</v>
      </c>
      <c r="B17" s="327" t="s">
        <v>136</v>
      </c>
      <c r="C17" s="328">
        <f>C16</f>
        <v>2021</v>
      </c>
      <c r="D17" s="447">
        <f>$D$16</f>
        <v>0.28990512972692767</v>
      </c>
      <c r="E17" s="305">
        <v>2.5000000000000001E-3</v>
      </c>
      <c r="F17" s="454">
        <f t="shared" ref="F17:F44" si="3">H16+D17</f>
        <v>0.58021612663547306</v>
      </c>
      <c r="G17" s="455">
        <f t="shared" ref="G17:G44" si="4">(H16+F17)/2*E17</f>
        <v>1.0881589044300229E-3</v>
      </c>
      <c r="H17" s="456">
        <f t="shared" si="2"/>
        <v>0.5813042855399031</v>
      </c>
      <c r="I17" s="28">
        <f t="shared" si="1"/>
        <v>9</v>
      </c>
      <c r="J17" s="306"/>
    </row>
    <row r="18" spans="1:10" x14ac:dyDescent="0.25">
      <c r="A18" s="28">
        <f t="shared" si="0"/>
        <v>10</v>
      </c>
      <c r="B18" s="327" t="s">
        <v>137</v>
      </c>
      <c r="C18" s="328">
        <f t="shared" ref="C18:C26" si="5">C17</f>
        <v>2021</v>
      </c>
      <c r="D18" s="447">
        <f t="shared" ref="D18:D27" si="6">$D$16</f>
        <v>0.28990512972692767</v>
      </c>
      <c r="E18" s="305">
        <v>2.8E-3</v>
      </c>
      <c r="F18" s="454">
        <f t="shared" si="3"/>
        <v>0.87120941526683082</v>
      </c>
      <c r="G18" s="455">
        <f t="shared" si="4"/>
        <v>2.0335191811294276E-3</v>
      </c>
      <c r="H18" s="456">
        <f t="shared" si="2"/>
        <v>0.8732429344479602</v>
      </c>
      <c r="I18" s="28">
        <f t="shared" si="1"/>
        <v>10</v>
      </c>
      <c r="J18" s="306"/>
    </row>
    <row r="19" spans="1:10" x14ac:dyDescent="0.25">
      <c r="A19" s="28">
        <f t="shared" si="0"/>
        <v>11</v>
      </c>
      <c r="B19" s="327" t="s">
        <v>138</v>
      </c>
      <c r="C19" s="328">
        <f t="shared" si="5"/>
        <v>2021</v>
      </c>
      <c r="D19" s="447">
        <f t="shared" si="6"/>
        <v>0.28990512972692767</v>
      </c>
      <c r="E19" s="305">
        <v>2.7000000000000001E-3</v>
      </c>
      <c r="F19" s="454">
        <f t="shared" si="3"/>
        <v>1.1631480641748879</v>
      </c>
      <c r="G19" s="455">
        <f t="shared" si="4"/>
        <v>2.7491278481408454E-3</v>
      </c>
      <c r="H19" s="456">
        <f t="shared" si="2"/>
        <v>1.1658971920230288</v>
      </c>
      <c r="I19" s="28">
        <f t="shared" si="1"/>
        <v>11</v>
      </c>
      <c r="J19" s="306"/>
    </row>
    <row r="20" spans="1:10" x14ac:dyDescent="0.25">
      <c r="A20" s="28">
        <f t="shared" si="0"/>
        <v>12</v>
      </c>
      <c r="B20" s="327" t="s">
        <v>139</v>
      </c>
      <c r="C20" s="328">
        <f t="shared" si="5"/>
        <v>2021</v>
      </c>
      <c r="D20" s="447">
        <f t="shared" si="6"/>
        <v>0.28990512972692767</v>
      </c>
      <c r="E20" s="305">
        <v>2.8E-3</v>
      </c>
      <c r="F20" s="454">
        <f t="shared" si="3"/>
        <v>1.4558023217499565</v>
      </c>
      <c r="G20" s="455">
        <f t="shared" si="4"/>
        <v>3.6703793192821798E-3</v>
      </c>
      <c r="H20" s="456">
        <f t="shared" si="2"/>
        <v>1.4594727010692388</v>
      </c>
      <c r="I20" s="28">
        <f t="shared" si="1"/>
        <v>12</v>
      </c>
      <c r="J20" s="306"/>
    </row>
    <row r="21" spans="1:10" x14ac:dyDescent="0.25">
      <c r="A21" s="28">
        <f t="shared" si="0"/>
        <v>13</v>
      </c>
      <c r="B21" s="327" t="s">
        <v>140</v>
      </c>
      <c r="C21" s="328">
        <f t="shared" si="5"/>
        <v>2021</v>
      </c>
      <c r="D21" s="447">
        <f t="shared" si="6"/>
        <v>0.28990512972692767</v>
      </c>
      <c r="E21" s="305">
        <v>2.7000000000000001E-3</v>
      </c>
      <c r="F21" s="454">
        <f t="shared" si="3"/>
        <v>1.7493778307961665</v>
      </c>
      <c r="G21" s="455">
        <f t="shared" si="4"/>
        <v>4.3319482180182974E-3</v>
      </c>
      <c r="H21" s="456">
        <f t="shared" si="2"/>
        <v>1.7537097790141847</v>
      </c>
      <c r="I21" s="28">
        <f t="shared" si="1"/>
        <v>13</v>
      </c>
      <c r="J21" s="306"/>
    </row>
    <row r="22" spans="1:10" x14ac:dyDescent="0.25">
      <c r="A22" s="28">
        <f t="shared" si="0"/>
        <v>14</v>
      </c>
      <c r="B22" s="327" t="s">
        <v>141</v>
      </c>
      <c r="C22" s="328">
        <f t="shared" si="5"/>
        <v>2021</v>
      </c>
      <c r="D22" s="447">
        <f t="shared" si="6"/>
        <v>0.28990512972692767</v>
      </c>
      <c r="E22" s="305">
        <v>2.8E-3</v>
      </c>
      <c r="F22" s="454">
        <f t="shared" si="3"/>
        <v>2.0436149087411124</v>
      </c>
      <c r="G22" s="455">
        <f t="shared" si="4"/>
        <v>5.3162545628574155E-3</v>
      </c>
      <c r="H22" s="456">
        <f t="shared" si="2"/>
        <v>2.04893116330397</v>
      </c>
      <c r="I22" s="28">
        <f t="shared" si="1"/>
        <v>14</v>
      </c>
      <c r="J22" s="306"/>
    </row>
    <row r="23" spans="1:10" x14ac:dyDescent="0.25">
      <c r="A23" s="28">
        <f t="shared" si="0"/>
        <v>15</v>
      </c>
      <c r="B23" s="327" t="s">
        <v>142</v>
      </c>
      <c r="C23" s="328">
        <f t="shared" si="5"/>
        <v>2021</v>
      </c>
      <c r="D23" s="447">
        <f t="shared" si="6"/>
        <v>0.28990512972692767</v>
      </c>
      <c r="E23" s="305">
        <v>2.8E-3</v>
      </c>
      <c r="F23" s="454">
        <f t="shared" si="3"/>
        <v>2.3388362930308975</v>
      </c>
      <c r="G23" s="455">
        <f t="shared" si="4"/>
        <v>6.1428744388688141E-3</v>
      </c>
      <c r="H23" s="456">
        <f t="shared" si="2"/>
        <v>2.3449791674697664</v>
      </c>
      <c r="I23" s="28">
        <f t="shared" si="1"/>
        <v>15</v>
      </c>
      <c r="J23" s="306"/>
    </row>
    <row r="24" spans="1:10" x14ac:dyDescent="0.25">
      <c r="A24" s="28">
        <f t="shared" si="0"/>
        <v>16</v>
      </c>
      <c r="B24" s="327" t="s">
        <v>143</v>
      </c>
      <c r="C24" s="328">
        <f t="shared" si="5"/>
        <v>2021</v>
      </c>
      <c r="D24" s="447">
        <f t="shared" si="6"/>
        <v>0.28990512972692767</v>
      </c>
      <c r="E24" s="305">
        <v>2.7000000000000001E-3</v>
      </c>
      <c r="F24" s="454">
        <f t="shared" si="3"/>
        <v>2.6348842971966939</v>
      </c>
      <c r="G24" s="455">
        <f t="shared" si="4"/>
        <v>6.7228156772997216E-3</v>
      </c>
      <c r="H24" s="456">
        <f t="shared" si="2"/>
        <v>2.6416071128739937</v>
      </c>
      <c r="I24" s="28">
        <f t="shared" si="1"/>
        <v>16</v>
      </c>
      <c r="J24" s="306"/>
    </row>
    <row r="25" spans="1:10" x14ac:dyDescent="0.25">
      <c r="A25" s="28">
        <f t="shared" si="0"/>
        <v>17</v>
      </c>
      <c r="B25" s="327" t="s">
        <v>144</v>
      </c>
      <c r="C25" s="328">
        <f t="shared" si="5"/>
        <v>2021</v>
      </c>
      <c r="D25" s="447">
        <f t="shared" si="6"/>
        <v>0.28990512972692767</v>
      </c>
      <c r="E25" s="305">
        <v>2.8E-3</v>
      </c>
      <c r="F25" s="454">
        <f t="shared" si="3"/>
        <v>2.9315122426009212</v>
      </c>
      <c r="G25" s="455">
        <f t="shared" si="4"/>
        <v>7.8023670976648815E-3</v>
      </c>
      <c r="H25" s="456">
        <f t="shared" si="2"/>
        <v>2.9393146096985863</v>
      </c>
      <c r="I25" s="28">
        <f t="shared" si="1"/>
        <v>17</v>
      </c>
      <c r="J25" s="306"/>
    </row>
    <row r="26" spans="1:10" x14ac:dyDescent="0.25">
      <c r="A26" s="28">
        <f t="shared" si="0"/>
        <v>18</v>
      </c>
      <c r="B26" s="327" t="s">
        <v>145</v>
      </c>
      <c r="C26" s="328">
        <f t="shared" si="5"/>
        <v>2021</v>
      </c>
      <c r="D26" s="447">
        <f t="shared" si="6"/>
        <v>0.28990512972692767</v>
      </c>
      <c r="E26" s="305">
        <v>2.7000000000000001E-3</v>
      </c>
      <c r="F26" s="454">
        <f t="shared" si="3"/>
        <v>3.2292197394255138</v>
      </c>
      <c r="G26" s="455">
        <f t="shared" si="4"/>
        <v>8.3275213713175349E-3</v>
      </c>
      <c r="H26" s="456">
        <f t="shared" si="2"/>
        <v>3.2375472607968314</v>
      </c>
      <c r="I26" s="28">
        <f t="shared" si="1"/>
        <v>18</v>
      </c>
      <c r="J26" s="306"/>
    </row>
    <row r="27" spans="1:10" x14ac:dyDescent="0.25">
      <c r="A27" s="28">
        <f t="shared" si="0"/>
        <v>19</v>
      </c>
      <c r="B27" s="516" t="s">
        <v>146</v>
      </c>
      <c r="C27" s="517">
        <f>C26</f>
        <v>2021</v>
      </c>
      <c r="D27" s="547">
        <f t="shared" si="6"/>
        <v>0.28990512972692767</v>
      </c>
      <c r="E27" s="519">
        <v>2.8E-3</v>
      </c>
      <c r="F27" s="520">
        <f t="shared" si="3"/>
        <v>3.5274523905237589</v>
      </c>
      <c r="G27" s="521">
        <f t="shared" si="4"/>
        <v>9.4709995118488263E-3</v>
      </c>
      <c r="H27" s="527">
        <f t="shared" si="2"/>
        <v>3.5369233900356076</v>
      </c>
      <c r="I27" s="28">
        <f t="shared" si="1"/>
        <v>19</v>
      </c>
      <c r="J27" s="306"/>
    </row>
    <row r="28" spans="1:10" x14ac:dyDescent="0.25">
      <c r="A28" s="28">
        <f t="shared" si="0"/>
        <v>20</v>
      </c>
      <c r="B28" s="327" t="s">
        <v>135</v>
      </c>
      <c r="C28" s="328">
        <v>2022</v>
      </c>
      <c r="D28" s="315"/>
      <c r="E28" s="305">
        <v>2.8E-3</v>
      </c>
      <c r="F28" s="454">
        <f t="shared" si="3"/>
        <v>3.5369233900356076</v>
      </c>
      <c r="G28" s="455">
        <f t="shared" si="4"/>
        <v>9.9033854920997019E-3</v>
      </c>
      <c r="H28" s="456">
        <f t="shared" si="2"/>
        <v>3.5468267755277072</v>
      </c>
      <c r="I28" s="28">
        <f t="shared" si="1"/>
        <v>20</v>
      </c>
      <c r="J28" s="306"/>
    </row>
    <row r="29" spans="1:10" x14ac:dyDescent="0.25">
      <c r="A29" s="28">
        <f t="shared" si="0"/>
        <v>21</v>
      </c>
      <c r="B29" s="327" t="s">
        <v>136</v>
      </c>
      <c r="C29" s="328">
        <v>2022</v>
      </c>
      <c r="D29" s="315"/>
      <c r="E29" s="305">
        <v>2.5000000000000001E-3</v>
      </c>
      <c r="F29" s="454">
        <f t="shared" si="3"/>
        <v>3.5468267755277072</v>
      </c>
      <c r="G29" s="455">
        <f t="shared" si="4"/>
        <v>8.8670669388192687E-3</v>
      </c>
      <c r="H29" s="456">
        <f t="shared" si="2"/>
        <v>3.5556938424665265</v>
      </c>
      <c r="I29" s="28">
        <f t="shared" si="1"/>
        <v>21</v>
      </c>
      <c r="J29" s="306"/>
    </row>
    <row r="30" spans="1:10" x14ac:dyDescent="0.25">
      <c r="A30" s="28">
        <f t="shared" si="0"/>
        <v>22</v>
      </c>
      <c r="B30" s="327" t="s">
        <v>137</v>
      </c>
      <c r="C30" s="328">
        <v>2022</v>
      </c>
      <c r="D30" s="315"/>
      <c r="E30" s="305">
        <v>2.8E-3</v>
      </c>
      <c r="F30" s="454">
        <f t="shared" si="3"/>
        <v>3.5556938424665265</v>
      </c>
      <c r="G30" s="455">
        <f t="shared" si="4"/>
        <v>9.9559427589062735E-3</v>
      </c>
      <c r="H30" s="456">
        <f t="shared" si="2"/>
        <v>3.5656497852254327</v>
      </c>
      <c r="I30" s="28">
        <f t="shared" si="1"/>
        <v>22</v>
      </c>
      <c r="J30" s="306"/>
    </row>
    <row r="31" spans="1:10" x14ac:dyDescent="0.25">
      <c r="A31" s="28">
        <f t="shared" si="0"/>
        <v>23</v>
      </c>
      <c r="B31" s="327" t="s">
        <v>138</v>
      </c>
      <c r="C31" s="328">
        <v>2022</v>
      </c>
      <c r="D31" s="315"/>
      <c r="E31" s="305">
        <v>2.7000000000000001E-3</v>
      </c>
      <c r="F31" s="454">
        <f t="shared" si="3"/>
        <v>3.5656497852254327</v>
      </c>
      <c r="G31" s="455">
        <f t="shared" si="4"/>
        <v>9.6272544201086684E-3</v>
      </c>
      <c r="H31" s="456">
        <f t="shared" si="2"/>
        <v>3.5752770396455413</v>
      </c>
      <c r="I31" s="28">
        <f t="shared" si="1"/>
        <v>23</v>
      </c>
      <c r="J31" s="306"/>
    </row>
    <row r="32" spans="1:10" x14ac:dyDescent="0.25">
      <c r="A32" s="28">
        <f t="shared" si="0"/>
        <v>24</v>
      </c>
      <c r="B32" s="327" t="s">
        <v>139</v>
      </c>
      <c r="C32" s="328">
        <v>2022</v>
      </c>
      <c r="D32" s="315"/>
      <c r="E32" s="305">
        <v>2.8E-3</v>
      </c>
      <c r="F32" s="454">
        <f t="shared" si="3"/>
        <v>3.5752770396455413</v>
      </c>
      <c r="G32" s="455">
        <f t="shared" si="4"/>
        <v>1.0010775711007516E-2</v>
      </c>
      <c r="H32" s="456">
        <f t="shared" si="2"/>
        <v>3.5852878153565491</v>
      </c>
      <c r="I32" s="28">
        <f t="shared" si="1"/>
        <v>24</v>
      </c>
      <c r="J32" s="306"/>
    </row>
    <row r="33" spans="1:10" x14ac:dyDescent="0.25">
      <c r="A33" s="28">
        <f t="shared" si="0"/>
        <v>25</v>
      </c>
      <c r="B33" s="327" t="s">
        <v>140</v>
      </c>
      <c r="C33" s="328">
        <v>2022</v>
      </c>
      <c r="D33" s="315"/>
      <c r="E33" s="305">
        <v>2.7000000000000001E-3</v>
      </c>
      <c r="F33" s="454">
        <f t="shared" si="3"/>
        <v>3.5852878153565491</v>
      </c>
      <c r="G33" s="455">
        <f t="shared" si="4"/>
        <v>9.680277101462683E-3</v>
      </c>
      <c r="H33" s="456">
        <f t="shared" si="2"/>
        <v>3.5949680924580116</v>
      </c>
      <c r="I33" s="28">
        <f t="shared" si="1"/>
        <v>25</v>
      </c>
      <c r="J33" s="306"/>
    </row>
    <row r="34" spans="1:10" x14ac:dyDescent="0.25">
      <c r="A34" s="28">
        <f t="shared" si="0"/>
        <v>26</v>
      </c>
      <c r="B34" s="327" t="s">
        <v>141</v>
      </c>
      <c r="C34" s="328">
        <v>2022</v>
      </c>
      <c r="D34" s="315"/>
      <c r="E34" s="305">
        <v>3.0999999999999999E-3</v>
      </c>
      <c r="F34" s="454">
        <f t="shared" si="3"/>
        <v>3.5949680924580116</v>
      </c>
      <c r="G34" s="455">
        <f t="shared" si="4"/>
        <v>1.1144401086619836E-2</v>
      </c>
      <c r="H34" s="456">
        <f t="shared" si="2"/>
        <v>3.6061124935446314</v>
      </c>
      <c r="I34" s="28">
        <f t="shared" si="1"/>
        <v>26</v>
      </c>
      <c r="J34" s="306"/>
    </row>
    <row r="35" spans="1:10" x14ac:dyDescent="0.25">
      <c r="A35" s="28">
        <f t="shared" si="0"/>
        <v>27</v>
      </c>
      <c r="B35" s="327" t="s">
        <v>142</v>
      </c>
      <c r="C35" s="328">
        <v>2022</v>
      </c>
      <c r="D35" s="315"/>
      <c r="E35" s="305">
        <v>3.0999999999999999E-3</v>
      </c>
      <c r="F35" s="454">
        <f t="shared" si="3"/>
        <v>3.6061124935446314</v>
      </c>
      <c r="G35" s="455">
        <f t="shared" si="4"/>
        <v>1.1178948729988357E-2</v>
      </c>
      <c r="H35" s="456">
        <f t="shared" si="2"/>
        <v>3.6172914422746199</v>
      </c>
      <c r="I35" s="28">
        <f t="shared" si="1"/>
        <v>27</v>
      </c>
      <c r="J35" s="306"/>
    </row>
    <row r="36" spans="1:10" x14ac:dyDescent="0.25">
      <c r="A36" s="28">
        <f t="shared" si="0"/>
        <v>28</v>
      </c>
      <c r="B36" s="327" t="s">
        <v>143</v>
      </c>
      <c r="C36" s="328">
        <v>2022</v>
      </c>
      <c r="D36" s="315"/>
      <c r="E36" s="305">
        <v>3.0000000000000001E-3</v>
      </c>
      <c r="F36" s="454">
        <f t="shared" si="3"/>
        <v>3.6172914422746199</v>
      </c>
      <c r="G36" s="455">
        <f t="shared" si="4"/>
        <v>1.0851874326823861E-2</v>
      </c>
      <c r="H36" s="456">
        <f t="shared" si="2"/>
        <v>3.6281433166014438</v>
      </c>
      <c r="I36" s="28">
        <f t="shared" si="1"/>
        <v>28</v>
      </c>
      <c r="J36" s="306"/>
    </row>
    <row r="37" spans="1:10" x14ac:dyDescent="0.25">
      <c r="A37" s="28">
        <f t="shared" si="0"/>
        <v>29</v>
      </c>
      <c r="B37" s="327" t="s">
        <v>144</v>
      </c>
      <c r="C37" s="328">
        <v>2022</v>
      </c>
      <c r="D37" s="315"/>
      <c r="E37" s="305">
        <v>4.1999999999999997E-3</v>
      </c>
      <c r="F37" s="454">
        <f t="shared" si="3"/>
        <v>3.6281433166014438</v>
      </c>
      <c r="G37" s="455">
        <f t="shared" si="4"/>
        <v>1.5238201929726063E-2</v>
      </c>
      <c r="H37" s="456">
        <f t="shared" si="2"/>
        <v>3.6433815185311698</v>
      </c>
      <c r="I37" s="28">
        <f t="shared" si="1"/>
        <v>29</v>
      </c>
      <c r="J37" s="306"/>
    </row>
    <row r="38" spans="1:10" x14ac:dyDescent="0.25">
      <c r="A38" s="28">
        <f t="shared" si="0"/>
        <v>30</v>
      </c>
      <c r="B38" s="327" t="s">
        <v>145</v>
      </c>
      <c r="C38" s="328">
        <v>2022</v>
      </c>
      <c r="D38" s="315"/>
      <c r="E38" s="305">
        <v>4.0000000000000001E-3</v>
      </c>
      <c r="F38" s="454">
        <f t="shared" si="3"/>
        <v>3.6433815185311698</v>
      </c>
      <c r="G38" s="455">
        <f t="shared" si="4"/>
        <v>1.457352607412468E-2</v>
      </c>
      <c r="H38" s="456">
        <f t="shared" si="2"/>
        <v>3.6579550446052944</v>
      </c>
      <c r="I38" s="28">
        <f t="shared" si="1"/>
        <v>30</v>
      </c>
      <c r="J38" s="306"/>
    </row>
    <row r="39" spans="1:10" x14ac:dyDescent="0.25">
      <c r="A39" s="28">
        <f t="shared" si="0"/>
        <v>31</v>
      </c>
      <c r="B39" s="516" t="s">
        <v>146</v>
      </c>
      <c r="C39" s="517">
        <v>2022</v>
      </c>
      <c r="D39" s="548"/>
      <c r="E39" s="519">
        <v>4.1999999999999997E-3</v>
      </c>
      <c r="F39" s="520">
        <f t="shared" si="3"/>
        <v>3.6579550446052944</v>
      </c>
      <c r="G39" s="521">
        <f t="shared" si="4"/>
        <v>1.5363411187342236E-2</v>
      </c>
      <c r="H39" s="527">
        <f t="shared" si="2"/>
        <v>3.6733184557926366</v>
      </c>
      <c r="I39" s="28">
        <f t="shared" si="1"/>
        <v>31</v>
      </c>
      <c r="J39" s="306"/>
    </row>
    <row r="40" spans="1:10" x14ac:dyDescent="0.25">
      <c r="A40" s="28">
        <f t="shared" si="0"/>
        <v>32</v>
      </c>
      <c r="B40" s="327" t="s">
        <v>135</v>
      </c>
      <c r="C40" s="328">
        <v>2023</v>
      </c>
      <c r="D40" s="315"/>
      <c r="E40" s="305">
        <v>5.4000000000000003E-3</v>
      </c>
      <c r="F40" s="454">
        <f t="shared" si="3"/>
        <v>3.6733184557926366</v>
      </c>
      <c r="G40" s="455">
        <f t="shared" si="4"/>
        <v>1.9835919661280239E-2</v>
      </c>
      <c r="H40" s="456">
        <f t="shared" si="2"/>
        <v>3.6931543754539167</v>
      </c>
      <c r="I40" s="28">
        <f t="shared" si="1"/>
        <v>32</v>
      </c>
      <c r="J40" s="306"/>
    </row>
    <row r="41" spans="1:10" x14ac:dyDescent="0.25">
      <c r="A41" s="28">
        <f t="shared" si="0"/>
        <v>33</v>
      </c>
      <c r="B41" s="327" t="s">
        <v>136</v>
      </c>
      <c r="C41" s="328">
        <v>2023</v>
      </c>
      <c r="D41" s="315"/>
      <c r="E41" s="305">
        <v>4.7999999999999996E-3</v>
      </c>
      <c r="F41" s="454">
        <f t="shared" si="3"/>
        <v>3.6931543754539167</v>
      </c>
      <c r="G41" s="455">
        <f t="shared" si="4"/>
        <v>1.7727141002178797E-2</v>
      </c>
      <c r="H41" s="456">
        <f t="shared" si="2"/>
        <v>3.7108815164560953</v>
      </c>
      <c r="I41" s="28">
        <f t="shared" si="1"/>
        <v>33</v>
      </c>
      <c r="J41" s="306"/>
    </row>
    <row r="42" spans="1:10" x14ac:dyDescent="0.25">
      <c r="A42" s="28">
        <f t="shared" si="0"/>
        <v>34</v>
      </c>
      <c r="B42" s="327" t="s">
        <v>137</v>
      </c>
      <c r="C42" s="328">
        <v>2023</v>
      </c>
      <c r="D42" s="315"/>
      <c r="E42" s="305">
        <v>5.4000000000000003E-3</v>
      </c>
      <c r="F42" s="454">
        <f t="shared" si="3"/>
        <v>3.7108815164560953</v>
      </c>
      <c r="G42" s="455">
        <f t="shared" si="4"/>
        <v>2.0038760188862914E-2</v>
      </c>
      <c r="H42" s="456">
        <f t="shared" si="2"/>
        <v>3.7309202766449583</v>
      </c>
      <c r="I42" s="28">
        <f t="shared" si="1"/>
        <v>34</v>
      </c>
      <c r="J42" s="306"/>
    </row>
    <row r="43" spans="1:10" x14ac:dyDescent="0.25">
      <c r="A43" s="28">
        <f t="shared" si="0"/>
        <v>35</v>
      </c>
      <c r="B43" s="327" t="s">
        <v>138</v>
      </c>
      <c r="C43" s="328">
        <v>2023</v>
      </c>
      <c r="D43" s="315"/>
      <c r="E43" s="305">
        <v>6.1999999999999998E-3</v>
      </c>
      <c r="F43" s="454">
        <f t="shared" si="3"/>
        <v>3.7309202766449583</v>
      </c>
      <c r="G43" s="455">
        <f t="shared" si="4"/>
        <v>2.3131705715198739E-2</v>
      </c>
      <c r="H43" s="456">
        <f t="shared" si="2"/>
        <v>3.7540519823601572</v>
      </c>
      <c r="I43" s="28">
        <f t="shared" si="1"/>
        <v>35</v>
      </c>
      <c r="J43" s="306"/>
    </row>
    <row r="44" spans="1:10" x14ac:dyDescent="0.25">
      <c r="A44" s="28">
        <f t="shared" si="0"/>
        <v>36</v>
      </c>
      <c r="B44" s="327" t="s">
        <v>139</v>
      </c>
      <c r="C44" s="328">
        <v>2023</v>
      </c>
      <c r="D44" s="315"/>
      <c r="E44" s="305">
        <v>6.4000000000000003E-3</v>
      </c>
      <c r="F44" s="454">
        <f t="shared" si="3"/>
        <v>3.7540519823601572</v>
      </c>
      <c r="G44" s="455">
        <f t="shared" si="4"/>
        <v>2.4025932687105008E-2</v>
      </c>
      <c r="H44" s="456">
        <f t="shared" si="2"/>
        <v>3.7780779150472621</v>
      </c>
      <c r="I44" s="28">
        <f t="shared" si="1"/>
        <v>36</v>
      </c>
      <c r="J44" s="306"/>
    </row>
    <row r="45" spans="1:10" x14ac:dyDescent="0.25">
      <c r="A45" s="28">
        <f>A44+1</f>
        <v>37</v>
      </c>
      <c r="B45" s="327" t="s">
        <v>140</v>
      </c>
      <c r="C45" s="328">
        <v>2023</v>
      </c>
      <c r="D45" s="356"/>
      <c r="E45" s="305">
        <v>6.1999999999999998E-3</v>
      </c>
      <c r="F45" s="454">
        <f>H44+D45</f>
        <v>3.7780779150472621</v>
      </c>
      <c r="G45" s="457">
        <f>(H44+F45)/2*E45</f>
        <v>2.3424083073293023E-2</v>
      </c>
      <c r="H45" s="456">
        <f>F45+G45</f>
        <v>3.8015019981205551</v>
      </c>
      <c r="I45" s="28">
        <f>I44+1</f>
        <v>37</v>
      </c>
      <c r="J45" s="306"/>
    </row>
    <row r="46" spans="1:10" x14ac:dyDescent="0.25">
      <c r="A46" s="28">
        <f t="shared" ref="A46:A76" si="7">A45+1</f>
        <v>38</v>
      </c>
      <c r="B46" s="327" t="s">
        <v>141</v>
      </c>
      <c r="C46" s="328">
        <v>2023</v>
      </c>
      <c r="D46" s="315"/>
      <c r="E46" s="305">
        <v>6.7999999999999996E-3</v>
      </c>
      <c r="F46" s="454">
        <f t="shared" ref="F46:F56" si="8">H45+D46</f>
        <v>3.8015019981205551</v>
      </c>
      <c r="G46" s="457">
        <f t="shared" ref="G46:G56" si="9">(H45+F46)/2*E46</f>
        <v>2.5850213587219773E-2</v>
      </c>
      <c r="H46" s="456">
        <f t="shared" ref="H46:H75" si="10">F46+G46</f>
        <v>3.8273522117077747</v>
      </c>
      <c r="I46" s="28">
        <f t="shared" ref="I46:I76" si="11">I45+1</f>
        <v>38</v>
      </c>
      <c r="J46" s="306"/>
    </row>
    <row r="47" spans="1:10" x14ac:dyDescent="0.25">
      <c r="A47" s="28">
        <f t="shared" si="7"/>
        <v>39</v>
      </c>
      <c r="B47" s="327" t="s">
        <v>142</v>
      </c>
      <c r="C47" s="328">
        <v>2023</v>
      </c>
      <c r="D47" s="315"/>
      <c r="E47" s="305">
        <v>6.7999999999999996E-3</v>
      </c>
      <c r="F47" s="454">
        <f t="shared" si="8"/>
        <v>3.8273522117077747</v>
      </c>
      <c r="G47" s="457">
        <f t="shared" si="9"/>
        <v>2.6025995039612868E-2</v>
      </c>
      <c r="H47" s="456">
        <f t="shared" si="10"/>
        <v>3.8533782067473874</v>
      </c>
      <c r="I47" s="28">
        <f t="shared" si="11"/>
        <v>39</v>
      </c>
      <c r="J47" s="306"/>
    </row>
    <row r="48" spans="1:10" x14ac:dyDescent="0.25">
      <c r="A48" s="28">
        <f t="shared" si="7"/>
        <v>40</v>
      </c>
      <c r="B48" s="327" t="s">
        <v>143</v>
      </c>
      <c r="C48" s="328">
        <v>2023</v>
      </c>
      <c r="D48" s="315"/>
      <c r="E48" s="305">
        <v>6.6E-3</v>
      </c>
      <c r="F48" s="454">
        <f t="shared" si="8"/>
        <v>3.8533782067473874</v>
      </c>
      <c r="G48" s="457">
        <f t="shared" si="9"/>
        <v>2.5432296164532756E-2</v>
      </c>
      <c r="H48" s="456">
        <f t="shared" si="10"/>
        <v>3.8788105029119202</v>
      </c>
      <c r="I48" s="28">
        <f t="shared" si="11"/>
        <v>40</v>
      </c>
      <c r="J48" s="306"/>
    </row>
    <row r="49" spans="1:10" x14ac:dyDescent="0.25">
      <c r="A49" s="28">
        <f t="shared" si="7"/>
        <v>41</v>
      </c>
      <c r="B49" s="327" t="s">
        <v>144</v>
      </c>
      <c r="C49" s="328">
        <v>2023</v>
      </c>
      <c r="D49" s="315"/>
      <c r="E49" s="305">
        <v>7.1000000000000004E-3</v>
      </c>
      <c r="F49" s="454">
        <f t="shared" si="8"/>
        <v>3.8788105029119202</v>
      </c>
      <c r="G49" s="457">
        <f t="shared" si="9"/>
        <v>2.7539554570674633E-2</v>
      </c>
      <c r="H49" s="456">
        <f t="shared" si="10"/>
        <v>3.9063500574825949</v>
      </c>
      <c r="I49" s="28">
        <f t="shared" si="11"/>
        <v>41</v>
      </c>
      <c r="J49" s="306"/>
    </row>
    <row r="50" spans="1:10" x14ac:dyDescent="0.25">
      <c r="A50" s="28">
        <f t="shared" si="7"/>
        <v>42</v>
      </c>
      <c r="B50" s="327" t="s">
        <v>145</v>
      </c>
      <c r="C50" s="328">
        <v>2023</v>
      </c>
      <c r="D50" s="315"/>
      <c r="E50" s="305">
        <v>6.8999999999999999E-3</v>
      </c>
      <c r="F50" s="454">
        <f t="shared" si="8"/>
        <v>3.9063500574825949</v>
      </c>
      <c r="G50" s="457">
        <f t="shared" si="9"/>
        <v>2.6953815396629905E-2</v>
      </c>
      <c r="H50" s="456">
        <f t="shared" si="10"/>
        <v>3.9333038728792249</v>
      </c>
      <c r="I50" s="28">
        <f t="shared" si="11"/>
        <v>42</v>
      </c>
      <c r="J50" s="306"/>
    </row>
    <row r="51" spans="1:10" x14ac:dyDescent="0.25">
      <c r="A51" s="28">
        <f t="shared" si="7"/>
        <v>43</v>
      </c>
      <c r="B51" s="516" t="s">
        <v>146</v>
      </c>
      <c r="C51" s="517">
        <v>2023</v>
      </c>
      <c r="D51" s="518"/>
      <c r="E51" s="519">
        <v>7.1000000000000004E-3</v>
      </c>
      <c r="F51" s="520">
        <f t="shared" si="8"/>
        <v>3.9333038728792249</v>
      </c>
      <c r="G51" s="521">
        <f t="shared" si="9"/>
        <v>2.7926457497442499E-2</v>
      </c>
      <c r="H51" s="527">
        <f t="shared" si="10"/>
        <v>3.9612303303766674</v>
      </c>
      <c r="I51" s="28">
        <f t="shared" si="11"/>
        <v>43</v>
      </c>
    </row>
    <row r="52" spans="1:10" x14ac:dyDescent="0.25">
      <c r="A52" s="28">
        <f t="shared" si="7"/>
        <v>44</v>
      </c>
      <c r="B52" s="327" t="s">
        <v>135</v>
      </c>
      <c r="C52" s="328">
        <v>2024</v>
      </c>
      <c r="D52" s="315"/>
      <c r="E52" s="305">
        <v>7.1999999999999998E-3</v>
      </c>
      <c r="F52" s="454">
        <f t="shared" si="8"/>
        <v>3.9612303303766674</v>
      </c>
      <c r="G52" s="455">
        <f t="shared" si="9"/>
        <v>2.8520858378712006E-2</v>
      </c>
      <c r="H52" s="456">
        <f t="shared" si="10"/>
        <v>3.9897511887553794</v>
      </c>
      <c r="I52" s="28">
        <f t="shared" si="11"/>
        <v>44</v>
      </c>
    </row>
    <row r="53" spans="1:10" x14ac:dyDescent="0.25">
      <c r="A53" s="28">
        <f t="shared" si="7"/>
        <v>45</v>
      </c>
      <c r="B53" s="327" t="s">
        <v>136</v>
      </c>
      <c r="C53" s="328">
        <v>2024</v>
      </c>
      <c r="D53" s="315"/>
      <c r="E53" s="305">
        <v>6.7999999999999996E-3</v>
      </c>
      <c r="F53" s="454">
        <f t="shared" si="8"/>
        <v>3.9897511887553794</v>
      </c>
      <c r="G53" s="455">
        <f t="shared" si="9"/>
        <v>2.7130308083536579E-2</v>
      </c>
      <c r="H53" s="456">
        <f t="shared" si="10"/>
        <v>4.0168814968389164</v>
      </c>
      <c r="I53" s="28">
        <f t="shared" si="11"/>
        <v>45</v>
      </c>
    </row>
    <row r="54" spans="1:10" x14ac:dyDescent="0.25">
      <c r="A54" s="28">
        <f t="shared" si="7"/>
        <v>46</v>
      </c>
      <c r="B54" s="327" t="s">
        <v>137</v>
      </c>
      <c r="C54" s="328">
        <v>2024</v>
      </c>
      <c r="D54" s="315"/>
      <c r="E54" s="305">
        <v>7.1999999999999998E-3</v>
      </c>
      <c r="F54" s="454">
        <f t="shared" si="8"/>
        <v>4.0168814968389164</v>
      </c>
      <c r="G54" s="455">
        <f t="shared" si="9"/>
        <v>2.8921546777240199E-2</v>
      </c>
      <c r="H54" s="456">
        <f t="shared" si="10"/>
        <v>4.0458030436161563</v>
      </c>
      <c r="I54" s="28">
        <f t="shared" si="11"/>
        <v>46</v>
      </c>
    </row>
    <row r="55" spans="1:10" x14ac:dyDescent="0.25">
      <c r="A55" s="28">
        <f t="shared" si="7"/>
        <v>47</v>
      </c>
      <c r="B55" s="327" t="s">
        <v>138</v>
      </c>
      <c r="C55" s="328">
        <v>2024</v>
      </c>
      <c r="D55" s="315"/>
      <c r="E55" s="305">
        <v>7.0000000000000001E-3</v>
      </c>
      <c r="F55" s="454">
        <f t="shared" si="8"/>
        <v>4.0458030436161563</v>
      </c>
      <c r="G55" s="455">
        <f t="shared" si="9"/>
        <v>2.8320621305313095E-2</v>
      </c>
      <c r="H55" s="456">
        <f t="shared" si="10"/>
        <v>4.0741236649214692</v>
      </c>
      <c r="I55" s="28">
        <f t="shared" si="11"/>
        <v>47</v>
      </c>
    </row>
    <row r="56" spans="1:10" x14ac:dyDescent="0.25">
      <c r="A56" s="28">
        <f t="shared" si="7"/>
        <v>48</v>
      </c>
      <c r="B56" s="327" t="s">
        <v>139</v>
      </c>
      <c r="C56" s="328">
        <v>2024</v>
      </c>
      <c r="D56" s="315"/>
      <c r="E56" s="305">
        <v>7.1999999999999998E-3</v>
      </c>
      <c r="F56" s="454">
        <f t="shared" si="8"/>
        <v>4.0741236649214692</v>
      </c>
      <c r="G56" s="455">
        <f t="shared" si="9"/>
        <v>2.9333690387434577E-2</v>
      </c>
      <c r="H56" s="456">
        <f t="shared" si="10"/>
        <v>4.1034573553089038</v>
      </c>
      <c r="I56" s="28">
        <f t="shared" si="11"/>
        <v>48</v>
      </c>
    </row>
    <row r="57" spans="1:10" x14ac:dyDescent="0.25">
      <c r="A57" s="28">
        <f t="shared" si="7"/>
        <v>49</v>
      </c>
      <c r="B57" s="327" t="s">
        <v>140</v>
      </c>
      <c r="C57" s="328">
        <v>2024</v>
      </c>
      <c r="D57" s="356"/>
      <c r="E57" s="305">
        <v>7.0000000000000001E-3</v>
      </c>
      <c r="F57" s="454">
        <f>H56+D57</f>
        <v>4.1034573553089038</v>
      </c>
      <c r="G57" s="457">
        <f>(H56+F57)/2*E57</f>
        <v>2.8724201487162326E-2</v>
      </c>
      <c r="H57" s="456">
        <f t="shared" si="10"/>
        <v>4.1321815567960662</v>
      </c>
      <c r="I57" s="28">
        <f t="shared" si="11"/>
        <v>49</v>
      </c>
    </row>
    <row r="58" spans="1:10" x14ac:dyDescent="0.25">
      <c r="A58" s="28">
        <f t="shared" si="7"/>
        <v>50</v>
      </c>
      <c r="B58" s="327" t="s">
        <v>141</v>
      </c>
      <c r="C58" s="328">
        <v>2024</v>
      </c>
      <c r="D58" s="315"/>
      <c r="E58" s="305">
        <v>7.1999999999999998E-3</v>
      </c>
      <c r="F58" s="454">
        <f t="shared" ref="F58:F75" si="12">H57+D58</f>
        <v>4.1321815567960662</v>
      </c>
      <c r="G58" s="457">
        <f t="shared" ref="G58:G75" si="13">(H57+F58)/2*E58</f>
        <v>2.9751707208931676E-2</v>
      </c>
      <c r="H58" s="456">
        <f t="shared" si="10"/>
        <v>4.1619332640049977</v>
      </c>
      <c r="I58" s="28">
        <f t="shared" si="11"/>
        <v>50</v>
      </c>
    </row>
    <row r="59" spans="1:10" x14ac:dyDescent="0.25">
      <c r="A59" s="28">
        <f t="shared" si="7"/>
        <v>51</v>
      </c>
      <c r="B59" s="327" t="s">
        <v>142</v>
      </c>
      <c r="C59" s="328">
        <v>2024</v>
      </c>
      <c r="D59" s="315"/>
      <c r="E59" s="305">
        <v>7.1999999999999998E-3</v>
      </c>
      <c r="F59" s="454">
        <f t="shared" si="12"/>
        <v>4.1619332640049977</v>
      </c>
      <c r="G59" s="457">
        <f t="shared" si="13"/>
        <v>2.9965919500835984E-2</v>
      </c>
      <c r="H59" s="456">
        <f t="shared" si="10"/>
        <v>4.1918991835058339</v>
      </c>
      <c r="I59" s="28">
        <f t="shared" si="11"/>
        <v>51</v>
      </c>
    </row>
    <row r="60" spans="1:10" x14ac:dyDescent="0.25">
      <c r="A60" s="28">
        <f t="shared" si="7"/>
        <v>52</v>
      </c>
      <c r="B60" s="327" t="s">
        <v>143</v>
      </c>
      <c r="C60" s="328">
        <v>2024</v>
      </c>
      <c r="D60" s="315"/>
      <c r="E60" s="305">
        <v>7.0000000000000001E-3</v>
      </c>
      <c r="F60" s="454">
        <f t="shared" si="12"/>
        <v>4.1918991835058339</v>
      </c>
      <c r="G60" s="457">
        <f t="shared" si="13"/>
        <v>2.9343294284540838E-2</v>
      </c>
      <c r="H60" s="456">
        <f t="shared" si="10"/>
        <v>4.2212424777903745</v>
      </c>
      <c r="I60" s="28">
        <f t="shared" si="11"/>
        <v>52</v>
      </c>
    </row>
    <row r="61" spans="1:10" x14ac:dyDescent="0.25">
      <c r="A61" s="28">
        <f t="shared" si="7"/>
        <v>53</v>
      </c>
      <c r="B61" s="327" t="s">
        <v>144</v>
      </c>
      <c r="C61" s="328">
        <v>2024</v>
      </c>
      <c r="D61" s="315"/>
      <c r="E61" s="305">
        <v>7.1999999999999998E-3</v>
      </c>
      <c r="F61" s="454">
        <f t="shared" si="12"/>
        <v>4.2212424777903745</v>
      </c>
      <c r="G61" s="457">
        <f t="shared" si="13"/>
        <v>3.0392945840090696E-2</v>
      </c>
      <c r="H61" s="456">
        <f t="shared" si="10"/>
        <v>4.2516354236304652</v>
      </c>
      <c r="I61" s="28">
        <f t="shared" si="11"/>
        <v>53</v>
      </c>
    </row>
    <row r="62" spans="1:10" x14ac:dyDescent="0.25">
      <c r="A62" s="28">
        <f t="shared" si="7"/>
        <v>54</v>
      </c>
      <c r="B62" s="327" t="s">
        <v>145</v>
      </c>
      <c r="C62" s="328">
        <v>2024</v>
      </c>
      <c r="D62" s="315"/>
      <c r="E62" s="305">
        <v>7.0000000000000001E-3</v>
      </c>
      <c r="F62" s="454">
        <f t="shared" si="12"/>
        <v>4.2516354236304652</v>
      </c>
      <c r="G62" s="457">
        <f t="shared" si="13"/>
        <v>2.9761447965413256E-2</v>
      </c>
      <c r="H62" s="456">
        <f t="shared" si="10"/>
        <v>4.2813968715958781</v>
      </c>
      <c r="I62" s="28">
        <f t="shared" si="11"/>
        <v>54</v>
      </c>
    </row>
    <row r="63" spans="1:10" x14ac:dyDescent="0.25">
      <c r="A63" s="28">
        <f t="shared" si="7"/>
        <v>55</v>
      </c>
      <c r="B63" s="516" t="s">
        <v>146</v>
      </c>
      <c r="C63" s="517">
        <v>2024</v>
      </c>
      <c r="D63" s="518"/>
      <c r="E63" s="519">
        <v>7.1999999999999998E-3</v>
      </c>
      <c r="F63" s="520">
        <f t="shared" si="12"/>
        <v>4.2813968715958781</v>
      </c>
      <c r="G63" s="521">
        <f t="shared" si="13"/>
        <v>3.0826057475490321E-2</v>
      </c>
      <c r="H63" s="527">
        <f t="shared" si="10"/>
        <v>4.3122229290713685</v>
      </c>
      <c r="I63" s="28">
        <f t="shared" si="11"/>
        <v>55</v>
      </c>
    </row>
    <row r="64" spans="1:10" x14ac:dyDescent="0.25">
      <c r="A64" s="28">
        <f t="shared" si="7"/>
        <v>56</v>
      </c>
      <c r="B64" s="327" t="s">
        <v>135</v>
      </c>
      <c r="C64" s="328">
        <v>2025</v>
      </c>
      <c r="E64" s="305">
        <v>6.7999999999999996E-3</v>
      </c>
      <c r="F64" s="524">
        <f t="shared" si="12"/>
        <v>4.3122229290713685</v>
      </c>
      <c r="G64" s="525">
        <f t="shared" si="13"/>
        <v>2.9323115917685303E-2</v>
      </c>
      <c r="H64" s="526">
        <f t="shared" si="10"/>
        <v>4.3415460449890535</v>
      </c>
      <c r="I64" s="28">
        <f t="shared" si="11"/>
        <v>56</v>
      </c>
    </row>
    <row r="65" spans="1:9" x14ac:dyDescent="0.25">
      <c r="A65" s="28">
        <f t="shared" si="7"/>
        <v>57</v>
      </c>
      <c r="B65" s="327" t="s">
        <v>136</v>
      </c>
      <c r="C65" s="328">
        <v>2025</v>
      </c>
      <c r="E65" s="305">
        <v>6.1999999999999998E-3</v>
      </c>
      <c r="F65" s="454">
        <f t="shared" si="12"/>
        <v>4.3415460449890535</v>
      </c>
      <c r="G65" s="457">
        <f t="shared" si="13"/>
        <v>2.6917585478932131E-2</v>
      </c>
      <c r="H65" s="456">
        <f t="shared" si="10"/>
        <v>4.3684636304679856</v>
      </c>
      <c r="I65" s="28">
        <f t="shared" si="11"/>
        <v>57</v>
      </c>
    </row>
    <row r="66" spans="1:9" x14ac:dyDescent="0.25">
      <c r="A66" s="28">
        <f t="shared" si="7"/>
        <v>58</v>
      </c>
      <c r="B66" s="327" t="s">
        <v>137</v>
      </c>
      <c r="C66" s="328">
        <v>2025</v>
      </c>
      <c r="E66" s="305">
        <v>6.7999999999999996E-3</v>
      </c>
      <c r="F66" s="454">
        <f t="shared" si="12"/>
        <v>4.3684636304679856</v>
      </c>
      <c r="G66" s="457">
        <f t="shared" si="13"/>
        <v>2.97055526871823E-2</v>
      </c>
      <c r="H66" s="456">
        <f t="shared" si="10"/>
        <v>4.3981691831551677</v>
      </c>
      <c r="I66" s="28">
        <f t="shared" si="11"/>
        <v>58</v>
      </c>
    </row>
    <row r="67" spans="1:9" x14ac:dyDescent="0.25">
      <c r="A67" s="28">
        <f t="shared" si="7"/>
        <v>59</v>
      </c>
      <c r="B67" s="327" t="s">
        <v>138</v>
      </c>
      <c r="C67" s="328">
        <v>2025</v>
      </c>
      <c r="E67" s="305">
        <v>6.1999999999999998E-3</v>
      </c>
      <c r="F67" s="454">
        <f t="shared" si="12"/>
        <v>4.3981691831551677</v>
      </c>
      <c r="G67" s="457">
        <f t="shared" si="13"/>
        <v>2.7268648935562037E-2</v>
      </c>
      <c r="H67" s="456">
        <f t="shared" si="10"/>
        <v>4.4254378320907302</v>
      </c>
      <c r="I67" s="28">
        <f t="shared" si="11"/>
        <v>59</v>
      </c>
    </row>
    <row r="68" spans="1:9" x14ac:dyDescent="0.25">
      <c r="A68" s="28">
        <f t="shared" si="7"/>
        <v>60</v>
      </c>
      <c r="B68" s="327" t="s">
        <v>139</v>
      </c>
      <c r="C68" s="328">
        <v>2025</v>
      </c>
      <c r="E68" s="305">
        <v>6.4000000000000003E-3</v>
      </c>
      <c r="F68" s="454">
        <f t="shared" si="12"/>
        <v>4.4254378320907302</v>
      </c>
      <c r="G68" s="457">
        <f t="shared" si="13"/>
        <v>2.8322802125380676E-2</v>
      </c>
      <c r="H68" s="456">
        <f t="shared" si="10"/>
        <v>4.4537606342161107</v>
      </c>
      <c r="I68" s="28">
        <f t="shared" si="11"/>
        <v>60</v>
      </c>
    </row>
    <row r="69" spans="1:9" x14ac:dyDescent="0.25">
      <c r="A69" s="28">
        <f t="shared" si="7"/>
        <v>61</v>
      </c>
      <c r="B69" s="327" t="s">
        <v>140</v>
      </c>
      <c r="C69" s="328">
        <v>2025</v>
      </c>
      <c r="E69" s="305">
        <v>6.1999999999999998E-3</v>
      </c>
      <c r="F69" s="454">
        <f t="shared" si="12"/>
        <v>4.4537606342161107</v>
      </c>
      <c r="G69" s="457">
        <f t="shared" si="13"/>
        <v>2.7613315932139886E-2</v>
      </c>
      <c r="H69" s="456">
        <f t="shared" si="10"/>
        <v>4.4813739501482504</v>
      </c>
      <c r="I69" s="28">
        <f t="shared" si="11"/>
        <v>61</v>
      </c>
    </row>
    <row r="70" spans="1:9" x14ac:dyDescent="0.25">
      <c r="A70" s="28">
        <f t="shared" si="7"/>
        <v>62</v>
      </c>
      <c r="B70" s="327" t="s">
        <v>141</v>
      </c>
      <c r="C70" s="328">
        <v>2025</v>
      </c>
      <c r="E70" s="305">
        <v>6.4000000000000003E-3</v>
      </c>
      <c r="F70" s="454">
        <f t="shared" si="12"/>
        <v>4.4813739501482504</v>
      </c>
      <c r="G70" s="457">
        <f t="shared" si="13"/>
        <v>2.8680793280948802E-2</v>
      </c>
      <c r="H70" s="456">
        <f t="shared" si="10"/>
        <v>4.5100547434291993</v>
      </c>
      <c r="I70" s="28">
        <f t="shared" si="11"/>
        <v>62</v>
      </c>
    </row>
    <row r="71" spans="1:9" x14ac:dyDescent="0.25">
      <c r="A71" s="28">
        <f t="shared" si="7"/>
        <v>63</v>
      </c>
      <c r="B71" s="327" t="s">
        <v>142</v>
      </c>
      <c r="C71" s="328">
        <v>2025</v>
      </c>
      <c r="E71" s="305">
        <v>6.4000000000000003E-3</v>
      </c>
      <c r="F71" s="454">
        <f t="shared" si="12"/>
        <v>4.5100547434291993</v>
      </c>
      <c r="G71" s="457">
        <f t="shared" si="13"/>
        <v>2.8864350357946877E-2</v>
      </c>
      <c r="H71" s="456">
        <f t="shared" si="10"/>
        <v>4.538919093787146</v>
      </c>
      <c r="I71" s="28">
        <f t="shared" si="11"/>
        <v>63</v>
      </c>
    </row>
    <row r="72" spans="1:9" x14ac:dyDescent="0.25">
      <c r="A72" s="28">
        <f t="shared" si="7"/>
        <v>64</v>
      </c>
      <c r="B72" s="327" t="s">
        <v>143</v>
      </c>
      <c r="C72" s="328">
        <v>2025</v>
      </c>
      <c r="E72" s="305">
        <v>6.1999999999999998E-3</v>
      </c>
      <c r="F72" s="454">
        <f t="shared" si="12"/>
        <v>4.538919093787146</v>
      </c>
      <c r="G72" s="457">
        <f t="shared" si="13"/>
        <v>2.8141298381480304E-2</v>
      </c>
      <c r="H72" s="456">
        <f t="shared" si="10"/>
        <v>4.5670603921686261</v>
      </c>
      <c r="I72" s="28">
        <f t="shared" si="11"/>
        <v>64</v>
      </c>
    </row>
    <row r="73" spans="1:9" x14ac:dyDescent="0.25">
      <c r="A73" s="28">
        <f t="shared" si="7"/>
        <v>65</v>
      </c>
      <c r="B73" s="327" t="s">
        <v>144</v>
      </c>
      <c r="C73" s="328">
        <v>2025</v>
      </c>
      <c r="E73" s="522">
        <v>6.7999999999999996E-3</v>
      </c>
      <c r="F73" s="454">
        <f t="shared" si="12"/>
        <v>4.5670603921686261</v>
      </c>
      <c r="G73" s="457">
        <f t="shared" si="13"/>
        <v>3.1056010666746656E-2</v>
      </c>
      <c r="H73" s="456">
        <f t="shared" si="10"/>
        <v>4.5981164028353732</v>
      </c>
      <c r="I73" s="28">
        <f t="shared" si="11"/>
        <v>65</v>
      </c>
    </row>
    <row r="74" spans="1:9" x14ac:dyDescent="0.25">
      <c r="A74" s="28">
        <f t="shared" si="7"/>
        <v>66</v>
      </c>
      <c r="B74" s="327" t="s">
        <v>145</v>
      </c>
      <c r="C74" s="328">
        <v>2025</v>
      </c>
      <c r="E74" s="522">
        <v>6.7999999999999996E-3</v>
      </c>
      <c r="F74" s="454">
        <f t="shared" si="12"/>
        <v>4.5981164028353732</v>
      </c>
      <c r="G74" s="457">
        <f t="shared" si="13"/>
        <v>3.1267191539280537E-2</v>
      </c>
      <c r="H74" s="456">
        <f t="shared" si="10"/>
        <v>4.6293835943746533</v>
      </c>
      <c r="I74" s="28">
        <f t="shared" si="11"/>
        <v>66</v>
      </c>
    </row>
    <row r="75" spans="1:9" x14ac:dyDescent="0.25">
      <c r="A75" s="28">
        <f t="shared" si="7"/>
        <v>67</v>
      </c>
      <c r="B75" s="516" t="s">
        <v>146</v>
      </c>
      <c r="C75" s="517">
        <v>2025</v>
      </c>
      <c r="D75" s="518"/>
      <c r="E75" s="523">
        <v>6.7999999999999996E-3</v>
      </c>
      <c r="F75" s="520">
        <f t="shared" si="12"/>
        <v>4.6293835943746533</v>
      </c>
      <c r="G75" s="521">
        <f t="shared" si="13"/>
        <v>3.1479808441747643E-2</v>
      </c>
      <c r="H75" s="527">
        <f t="shared" si="10"/>
        <v>4.6608634028164007</v>
      </c>
      <c r="I75" s="28">
        <f t="shared" si="11"/>
        <v>67</v>
      </c>
    </row>
    <row r="76" spans="1:9" ht="16.5" thickBot="1" x14ac:dyDescent="0.3">
      <c r="A76" s="28">
        <f t="shared" si="7"/>
        <v>68</v>
      </c>
      <c r="D76" s="458">
        <f>SUM(D16:D75)</f>
        <v>3.4788615567231314</v>
      </c>
      <c r="E76" s="316"/>
      <c r="F76" s="307"/>
      <c r="G76" s="459">
        <f>SUM(G16:G75)</f>
        <v>1.1820018460932706</v>
      </c>
      <c r="H76" s="308"/>
      <c r="I76" s="28">
        <f t="shared" si="11"/>
        <v>68</v>
      </c>
    </row>
    <row r="77" spans="1:9" ht="16.5" thickTop="1" x14ac:dyDescent="0.25">
      <c r="A77" s="28"/>
      <c r="D77" s="403"/>
      <c r="E77" s="316"/>
      <c r="F77" s="307"/>
      <c r="G77" s="26"/>
      <c r="H77" s="308"/>
      <c r="I77" s="28"/>
    </row>
    <row r="78" spans="1:9" x14ac:dyDescent="0.25">
      <c r="D78" s="309"/>
      <c r="E78" s="309"/>
      <c r="F78" s="309"/>
      <c r="G78" s="199"/>
      <c r="H78" s="199"/>
    </row>
    <row r="79" spans="1:9" ht="18.75" x14ac:dyDescent="0.25">
      <c r="A79" s="200">
        <v>1</v>
      </c>
      <c r="B79" s="301" t="s">
        <v>147</v>
      </c>
      <c r="C79" s="310"/>
    </row>
    <row r="80" spans="1:9" ht="18.75" x14ac:dyDescent="0.25">
      <c r="A80" s="200">
        <v>2</v>
      </c>
      <c r="B80" s="301" t="s">
        <v>245</v>
      </c>
    </row>
    <row r="81" spans="1:3" ht="18.75" x14ac:dyDescent="0.25">
      <c r="A81" s="200">
        <v>3</v>
      </c>
      <c r="B81" s="301" t="s">
        <v>246</v>
      </c>
    </row>
    <row r="82" spans="1:3" x14ac:dyDescent="0.25">
      <c r="B82" s="301" t="s">
        <v>247</v>
      </c>
    </row>
    <row r="83" spans="1:3" x14ac:dyDescent="0.25">
      <c r="A83" s="342"/>
      <c r="B83" s="343" t="s">
        <v>248</v>
      </c>
      <c r="C83" s="343"/>
    </row>
    <row r="84" spans="1:3" x14ac:dyDescent="0.25">
      <c r="A84" s="514"/>
      <c r="B84" s="515" t="s">
        <v>354</v>
      </c>
      <c r="C84" s="515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56" orientation="portrait" r:id="rId1"/>
  <headerFooter scaleWithDoc="0" alignWithMargins="0">
    <oddFooter>&amp;L&amp;F&amp;CPage 11&amp;R&amp;A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D8D3-B824-402A-B680-6DC7357EE69C}">
  <sheetPr>
    <pageSetUpPr fitToPage="1"/>
  </sheetPr>
  <dimension ref="A1"/>
  <sheetViews>
    <sheetView workbookViewId="0">
      <selection activeCell="Q11" sqref="Q11"/>
    </sheetView>
  </sheetViews>
  <sheetFormatPr defaultRowHeight="15" x14ac:dyDescent="0.25"/>
  <cols>
    <col min="1" max="1" width="6" customWidth="1"/>
  </cols>
  <sheetData>
    <row r="1" spans="1:1" x14ac:dyDescent="0.25">
      <c r="A1" s="513" t="s">
        <v>353</v>
      </c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2:M58"/>
  <sheetViews>
    <sheetView zoomScaleNormal="100" workbookViewId="0">
      <selection activeCell="B5" sqref="B5:H5"/>
    </sheetView>
  </sheetViews>
  <sheetFormatPr defaultColWidth="8.85546875" defaultRowHeight="15.75" x14ac:dyDescent="0.25"/>
  <cols>
    <col min="1" max="1" width="5.140625" style="28" customWidth="1"/>
    <col min="2" max="2" width="70.85546875" style="17" customWidth="1"/>
    <col min="3" max="3" width="18.140625" style="17" customWidth="1"/>
    <col min="4" max="4" width="1.85546875" style="17" customWidth="1"/>
    <col min="5" max="5" width="18.140625" style="17" customWidth="1"/>
    <col min="6" max="6" width="1.85546875" style="17" customWidth="1"/>
    <col min="7" max="7" width="14.42578125" style="17" customWidth="1"/>
    <col min="8" max="8" width="40.85546875" style="17" customWidth="1"/>
    <col min="9" max="9" width="5.140625" style="28" customWidth="1"/>
    <col min="10" max="16384" width="8.85546875" style="17"/>
  </cols>
  <sheetData>
    <row r="2" spans="1:11" x14ac:dyDescent="0.25">
      <c r="A2" s="111"/>
      <c r="B2" s="551" t="s">
        <v>14</v>
      </c>
      <c r="C2" s="551"/>
      <c r="D2" s="551"/>
      <c r="E2" s="551"/>
      <c r="F2" s="551"/>
      <c r="G2" s="551"/>
      <c r="H2" s="551"/>
      <c r="I2" s="111"/>
    </row>
    <row r="3" spans="1:11" x14ac:dyDescent="0.25">
      <c r="A3" s="111"/>
      <c r="B3" s="551" t="s">
        <v>318</v>
      </c>
      <c r="C3" s="551"/>
      <c r="D3" s="551"/>
      <c r="E3" s="551"/>
      <c r="F3" s="551"/>
      <c r="G3" s="551"/>
      <c r="H3" s="551"/>
      <c r="I3" s="112"/>
    </row>
    <row r="4" spans="1:11" x14ac:dyDescent="0.25">
      <c r="B4" s="551" t="s">
        <v>364</v>
      </c>
      <c r="C4" s="551"/>
      <c r="D4" s="551"/>
      <c r="E4" s="551"/>
      <c r="F4" s="551"/>
      <c r="G4" s="551"/>
      <c r="H4" s="551"/>
      <c r="I4" s="108"/>
    </row>
    <row r="5" spans="1:11" x14ac:dyDescent="0.25">
      <c r="B5" s="551" t="s">
        <v>315</v>
      </c>
      <c r="C5" s="551"/>
      <c r="D5" s="551"/>
      <c r="E5" s="551"/>
      <c r="F5" s="551"/>
      <c r="G5" s="551"/>
      <c r="H5" s="551"/>
      <c r="I5" s="108"/>
    </row>
    <row r="6" spans="1:11" x14ac:dyDescent="0.25">
      <c r="B6" s="552" t="s">
        <v>1</v>
      </c>
      <c r="C6" s="551"/>
      <c r="D6" s="551"/>
      <c r="E6" s="551"/>
      <c r="F6" s="551"/>
      <c r="G6" s="551"/>
      <c r="H6" s="551"/>
      <c r="I6" s="108"/>
    </row>
    <row r="7" spans="1:11" x14ac:dyDescent="0.25">
      <c r="A7" s="111"/>
      <c r="B7" s="112"/>
      <c r="C7" s="113"/>
      <c r="D7" s="113"/>
      <c r="E7" s="113"/>
      <c r="F7" s="113"/>
      <c r="G7" s="113"/>
      <c r="H7" s="113"/>
      <c r="I7" s="111"/>
    </row>
    <row r="8" spans="1:11" ht="16.5" thickBot="1" x14ac:dyDescent="0.3">
      <c r="A8" s="111"/>
      <c r="B8" s="112"/>
      <c r="C8" s="172" t="s">
        <v>15</v>
      </c>
      <c r="D8" s="171"/>
      <c r="E8" s="172" t="s">
        <v>16</v>
      </c>
      <c r="F8" s="171"/>
      <c r="G8" s="172" t="s">
        <v>17</v>
      </c>
      <c r="H8" s="113"/>
      <c r="I8" s="111"/>
    </row>
    <row r="9" spans="1:11" ht="50.25" x14ac:dyDescent="0.25">
      <c r="A9" s="312" t="s">
        <v>2</v>
      </c>
      <c r="B9" s="173"/>
      <c r="C9" s="177" t="s">
        <v>317</v>
      </c>
      <c r="D9" s="112"/>
      <c r="E9" s="165" t="s">
        <v>366</v>
      </c>
      <c r="F9" s="19"/>
      <c r="G9" s="107" t="s">
        <v>18</v>
      </c>
      <c r="H9" s="117"/>
      <c r="I9" s="313" t="s">
        <v>2</v>
      </c>
    </row>
    <row r="10" spans="1:11" x14ac:dyDescent="0.25">
      <c r="A10" s="115" t="s">
        <v>3</v>
      </c>
      <c r="B10" s="214" t="s">
        <v>19</v>
      </c>
      <c r="C10" s="214" t="s">
        <v>5</v>
      </c>
      <c r="D10" s="214"/>
      <c r="E10" s="214" t="s">
        <v>5</v>
      </c>
      <c r="F10" s="214"/>
      <c r="G10" s="319" t="s">
        <v>20</v>
      </c>
      <c r="H10" s="214" t="s">
        <v>6</v>
      </c>
      <c r="I10" s="118" t="s">
        <v>3</v>
      </c>
    </row>
    <row r="11" spans="1:11" x14ac:dyDescent="0.25">
      <c r="A11" s="115"/>
      <c r="B11" s="174"/>
      <c r="C11" s="120"/>
      <c r="D11" s="119"/>
      <c r="E11" s="119"/>
      <c r="F11" s="119"/>
      <c r="G11" s="119"/>
      <c r="H11" s="120"/>
      <c r="I11" s="118"/>
    </row>
    <row r="12" spans="1:11" x14ac:dyDescent="0.25">
      <c r="A12" s="115">
        <v>1</v>
      </c>
      <c r="B12" s="127" t="s">
        <v>21</v>
      </c>
      <c r="C12" s="167">
        <f>'Pg3 Rev App XII C5 Summary'!C11</f>
        <v>0</v>
      </c>
      <c r="D12" s="122"/>
      <c r="E12" s="167">
        <f>'Pg4 As Filed App XII C5 Summary'!C12</f>
        <v>0</v>
      </c>
      <c r="F12" s="122"/>
      <c r="G12" s="122">
        <f>C12-E12</f>
        <v>0</v>
      </c>
      <c r="H12" s="8" t="s">
        <v>22</v>
      </c>
      <c r="I12" s="118">
        <f>A12</f>
        <v>1</v>
      </c>
      <c r="K12" s="18"/>
    </row>
    <row r="13" spans="1:11" x14ac:dyDescent="0.25">
      <c r="A13" s="115">
        <f>A12+1</f>
        <v>2</v>
      </c>
      <c r="B13" s="175"/>
      <c r="C13" s="125"/>
      <c r="D13" s="125"/>
      <c r="E13" s="125"/>
      <c r="F13" s="125"/>
      <c r="G13" s="125"/>
      <c r="H13" s="112"/>
      <c r="I13" s="118">
        <f>I12+1</f>
        <v>2</v>
      </c>
    </row>
    <row r="14" spans="1:11" x14ac:dyDescent="0.25">
      <c r="A14" s="115">
        <f t="shared" ref="A14:A29" si="0">A13+1</f>
        <v>3</v>
      </c>
      <c r="B14" s="127" t="s">
        <v>23</v>
      </c>
      <c r="C14" s="178">
        <f>'Pg3 Rev App XII C5 Summary'!C13</f>
        <v>935.1069556878324</v>
      </c>
      <c r="D14" s="21" t="s">
        <v>24</v>
      </c>
      <c r="E14" s="168">
        <f>'Pg4 As Filed App XII C5 Summary'!C14</f>
        <v>939.11162325583871</v>
      </c>
      <c r="F14" s="107"/>
      <c r="G14" s="443">
        <f>C14-E14</f>
        <v>-4.0046675680063117</v>
      </c>
      <c r="H14" s="8" t="s">
        <v>25</v>
      </c>
      <c r="I14" s="118">
        <f t="shared" ref="I14:I29" si="1">I13+1</f>
        <v>3</v>
      </c>
      <c r="K14" s="22"/>
    </row>
    <row r="15" spans="1:11" x14ac:dyDescent="0.25">
      <c r="A15" s="115">
        <f t="shared" si="0"/>
        <v>4</v>
      </c>
      <c r="B15" s="175"/>
      <c r="C15" s="125"/>
      <c r="D15" s="125"/>
      <c r="E15" s="125"/>
      <c r="F15" s="125"/>
      <c r="G15" s="125"/>
      <c r="H15" s="126"/>
      <c r="I15" s="118">
        <f t="shared" si="1"/>
        <v>4</v>
      </c>
    </row>
    <row r="16" spans="1:11" x14ac:dyDescent="0.25">
      <c r="A16" s="115">
        <f t="shared" si="0"/>
        <v>5</v>
      </c>
      <c r="B16" s="127" t="s">
        <v>26</v>
      </c>
      <c r="C16" s="539">
        <f>'Pg3 Rev App XII C5 Summary'!C15</f>
        <v>-51.045061329937766</v>
      </c>
      <c r="D16" s="21" t="s">
        <v>24</v>
      </c>
      <c r="E16" s="320">
        <f>'Pg4 As Filed App XII C5 Summary'!C16</f>
        <v>-57.529156544946602</v>
      </c>
      <c r="F16" s="128"/>
      <c r="G16" s="540">
        <f>C16-E16+1</f>
        <v>7.4840952150088356</v>
      </c>
      <c r="H16" s="8" t="s">
        <v>27</v>
      </c>
      <c r="I16" s="118">
        <f t="shared" si="1"/>
        <v>5</v>
      </c>
      <c r="K16" s="22"/>
    </row>
    <row r="17" spans="1:13" x14ac:dyDescent="0.25">
      <c r="A17" s="115">
        <f t="shared" si="0"/>
        <v>6</v>
      </c>
      <c r="B17" s="129"/>
      <c r="C17" s="128"/>
      <c r="D17" s="128"/>
      <c r="E17" s="128"/>
      <c r="F17" s="128"/>
      <c r="G17" s="128"/>
      <c r="H17" s="123"/>
      <c r="I17" s="118">
        <f t="shared" si="1"/>
        <v>6</v>
      </c>
      <c r="K17" s="22"/>
    </row>
    <row r="18" spans="1:13" x14ac:dyDescent="0.25">
      <c r="A18" s="115">
        <f t="shared" si="0"/>
        <v>7</v>
      </c>
      <c r="B18" s="176" t="s">
        <v>28</v>
      </c>
      <c r="C18" s="179">
        <f>'Pg3 Rev App XII C5 Summary'!C17</f>
        <v>884.06189435789463</v>
      </c>
      <c r="D18" s="21" t="s">
        <v>24</v>
      </c>
      <c r="E18" s="166">
        <f>'Pg4 As Filed App XII C5 Summary'!C18</f>
        <v>881.58246671089205</v>
      </c>
      <c r="F18" s="107"/>
      <c r="G18" s="179">
        <f>C18-E18+1</f>
        <v>3.4794276470025807</v>
      </c>
      <c r="H18" s="132" t="str">
        <f>"Sum Lines "&amp;A12&amp;", "&amp;A14&amp;", "&amp;A16</f>
        <v>Sum Lines 1, 3, 5</v>
      </c>
      <c r="I18" s="118">
        <f t="shared" si="1"/>
        <v>7</v>
      </c>
      <c r="K18" s="22"/>
    </row>
    <row r="19" spans="1:13" x14ac:dyDescent="0.25">
      <c r="A19" s="115">
        <f t="shared" si="0"/>
        <v>8</v>
      </c>
      <c r="B19" s="129"/>
      <c r="C19" s="125"/>
      <c r="D19" s="125"/>
      <c r="E19" s="125"/>
      <c r="F19" s="125"/>
      <c r="G19" s="125"/>
      <c r="H19" s="134"/>
      <c r="I19" s="118">
        <f t="shared" si="1"/>
        <v>8</v>
      </c>
    </row>
    <row r="20" spans="1:13" x14ac:dyDescent="0.25">
      <c r="A20" s="115">
        <f t="shared" si="0"/>
        <v>9</v>
      </c>
      <c r="B20" s="127" t="s">
        <v>29</v>
      </c>
      <c r="C20" s="542">
        <f>'Pg3 Rev App XII C5 Summary'!C19</f>
        <v>34.701262658108732</v>
      </c>
      <c r="D20" s="21"/>
      <c r="E20" s="169">
        <f>'Pg4 As Filed App XII C5 Summary'!C20</f>
        <v>34.701828748388301</v>
      </c>
      <c r="F20" s="107"/>
      <c r="G20" s="443">
        <f>C20-E20</f>
        <v>-5.6609027956966429E-4</v>
      </c>
      <c r="H20" s="8" t="s">
        <v>30</v>
      </c>
      <c r="I20" s="118">
        <f t="shared" si="1"/>
        <v>9</v>
      </c>
    </row>
    <row r="21" spans="1:13" x14ac:dyDescent="0.25">
      <c r="A21" s="115">
        <f t="shared" si="0"/>
        <v>10</v>
      </c>
      <c r="B21" s="127"/>
      <c r="C21" s="125"/>
      <c r="D21" s="125"/>
      <c r="E21" s="125"/>
      <c r="F21" s="125"/>
      <c r="G21" s="125"/>
      <c r="H21" s="135"/>
      <c r="I21" s="118">
        <f t="shared" si="1"/>
        <v>10</v>
      </c>
    </row>
    <row r="22" spans="1:13" x14ac:dyDescent="0.25">
      <c r="A22" s="115">
        <f t="shared" si="0"/>
        <v>11</v>
      </c>
      <c r="B22" s="127" t="s">
        <v>31</v>
      </c>
      <c r="C22" s="320">
        <f>'Pg3 Rev App XII C5 Summary'!C21</f>
        <v>-6.9126708186344317</v>
      </c>
      <c r="D22" s="128"/>
      <c r="E22" s="320">
        <f>'Pg4 As Filed App XII C5 Summary'!C22</f>
        <v>-6.9126708186344317</v>
      </c>
      <c r="F22" s="128"/>
      <c r="G22" s="198">
        <f>C22-E22</f>
        <v>0</v>
      </c>
      <c r="H22" s="8" t="s">
        <v>32</v>
      </c>
      <c r="I22" s="118">
        <f t="shared" si="1"/>
        <v>11</v>
      </c>
    </row>
    <row r="23" spans="1:13" x14ac:dyDescent="0.25">
      <c r="A23" s="115">
        <f t="shared" si="0"/>
        <v>12</v>
      </c>
      <c r="B23" s="129"/>
      <c r="C23" s="137"/>
      <c r="D23" s="137"/>
      <c r="E23" s="137"/>
      <c r="F23" s="137"/>
      <c r="G23" s="137"/>
      <c r="H23" s="132"/>
      <c r="I23" s="118">
        <f t="shared" si="1"/>
        <v>12</v>
      </c>
    </row>
    <row r="24" spans="1:13" x14ac:dyDescent="0.25">
      <c r="A24" s="115">
        <f t="shared" si="0"/>
        <v>13</v>
      </c>
      <c r="B24" s="129" t="s">
        <v>33</v>
      </c>
      <c r="C24" s="43">
        <f>'Pg3 Rev App XII C5 Summary'!C23</f>
        <v>911.85048619736892</v>
      </c>
      <c r="D24" s="21" t="s">
        <v>24</v>
      </c>
      <c r="E24" s="26">
        <f>'Pg4 As Filed App XII C5 Summary'!C24</f>
        <v>909.3716246406459</v>
      </c>
      <c r="F24" s="107"/>
      <c r="G24" s="43">
        <f>C24-E24+1</f>
        <v>3.4788615567230181</v>
      </c>
      <c r="H24" s="132" t="str">
        <f>"Sum Lines "&amp;A18&amp;", "&amp;A20&amp;", "&amp;A22</f>
        <v>Sum Lines 7, 9, 11</v>
      </c>
      <c r="I24" s="118">
        <f t="shared" si="1"/>
        <v>13</v>
      </c>
      <c r="K24" s="22"/>
    </row>
    <row r="25" spans="1:13" x14ac:dyDescent="0.25">
      <c r="A25" s="115">
        <f t="shared" si="0"/>
        <v>14</v>
      </c>
      <c r="B25" s="138"/>
      <c r="C25" s="42"/>
      <c r="D25" s="42"/>
      <c r="E25" s="42"/>
      <c r="F25" s="42"/>
      <c r="G25" s="42"/>
      <c r="H25" s="132"/>
      <c r="I25" s="118">
        <f t="shared" si="1"/>
        <v>14</v>
      </c>
      <c r="K25" s="22"/>
    </row>
    <row r="26" spans="1:13" x14ac:dyDescent="0.25">
      <c r="A26" s="115">
        <f t="shared" si="0"/>
        <v>15</v>
      </c>
      <c r="B26" s="127" t="s">
        <v>34</v>
      </c>
      <c r="C26" s="300">
        <f>'Pg3 Rev App XII C5 Summary'!C25</f>
        <v>-0.11252338032306822</v>
      </c>
      <c r="D26" s="42"/>
      <c r="E26" s="300">
        <f>'Pg4 As Filed App XII C5 Summary'!C26</f>
        <v>-0.11252338032306822</v>
      </c>
      <c r="F26" s="42"/>
      <c r="G26" s="198">
        <f>C26-E26</f>
        <v>0</v>
      </c>
      <c r="H26" s="8" t="s">
        <v>35</v>
      </c>
      <c r="I26" s="118">
        <f t="shared" si="1"/>
        <v>15</v>
      </c>
      <c r="K26" s="22"/>
    </row>
    <row r="27" spans="1:13" x14ac:dyDescent="0.25">
      <c r="A27" s="115">
        <f t="shared" si="0"/>
        <v>16</v>
      </c>
      <c r="B27" s="113"/>
      <c r="C27" s="139"/>
      <c r="D27" s="139"/>
      <c r="E27" s="139"/>
      <c r="F27" s="139"/>
      <c r="G27" s="139"/>
      <c r="H27" s="132"/>
      <c r="I27" s="118">
        <f t="shared" si="1"/>
        <v>16</v>
      </c>
    </row>
    <row r="28" spans="1:13" ht="16.5" thickBot="1" x14ac:dyDescent="0.3">
      <c r="A28" s="115">
        <f t="shared" si="0"/>
        <v>17</v>
      </c>
      <c r="B28" s="176" t="s">
        <v>36</v>
      </c>
      <c r="C28" s="180">
        <f>'Pg3 Rev App XII C5 Summary'!C27</f>
        <v>911.73796281704585</v>
      </c>
      <c r="D28" s="21" t="s">
        <v>24</v>
      </c>
      <c r="E28" s="170">
        <f>'Pg4 As Filed App XII C5 Summary'!C28</f>
        <v>909.25910126032284</v>
      </c>
      <c r="F28" s="107"/>
      <c r="G28" s="444">
        <f>C28-E28+1</f>
        <v>3.4788615567230181</v>
      </c>
      <c r="H28" s="132" t="str">
        <f>"Line "&amp;A24&amp;" + Line "&amp;A26</f>
        <v>Line 13 + Line 15</v>
      </c>
      <c r="I28" s="118">
        <f t="shared" si="1"/>
        <v>17</v>
      </c>
      <c r="L28" s="18"/>
      <c r="M28" s="141"/>
    </row>
    <row r="29" spans="1:13" ht="17.25" thickTop="1" thickBot="1" x14ac:dyDescent="0.3">
      <c r="A29" s="115">
        <f t="shared" si="0"/>
        <v>18</v>
      </c>
      <c r="B29" s="114"/>
      <c r="C29" s="181"/>
      <c r="D29" s="114"/>
      <c r="E29" s="114"/>
      <c r="F29" s="114"/>
      <c r="G29" s="114"/>
      <c r="H29" s="114"/>
      <c r="I29" s="118">
        <f t="shared" si="1"/>
        <v>18</v>
      </c>
    </row>
    <row r="31" spans="1:13" ht="16.5" thickBot="1" x14ac:dyDescent="0.3">
      <c r="A31" s="111"/>
      <c r="B31" s="143"/>
      <c r="C31" s="144"/>
      <c r="D31" s="144"/>
      <c r="E31" s="144"/>
      <c r="F31" s="144"/>
      <c r="G31" s="144"/>
      <c r="H31" s="144"/>
      <c r="I31" s="111"/>
    </row>
    <row r="32" spans="1:13" ht="50.25" x14ac:dyDescent="0.25">
      <c r="A32" s="312" t="s">
        <v>2</v>
      </c>
      <c r="B32" s="112"/>
      <c r="C32" s="183" t="str">
        <f>C9</f>
        <v>Revised - Appendix XII Cycle 5</v>
      </c>
      <c r="D32" s="112"/>
      <c r="E32" s="182" t="s">
        <v>366</v>
      </c>
      <c r="F32" s="112"/>
      <c r="G32" s="112" t="str">
        <f>G9</f>
        <v>Difference</v>
      </c>
      <c r="H32" s="112"/>
      <c r="I32" s="313" t="s">
        <v>2</v>
      </c>
    </row>
    <row r="33" spans="1:11" x14ac:dyDescent="0.25">
      <c r="A33" s="115" t="s">
        <v>3</v>
      </c>
      <c r="B33" s="214" t="s">
        <v>37</v>
      </c>
      <c r="C33" s="214" t="str">
        <f>C10</f>
        <v>Amounts</v>
      </c>
      <c r="D33" s="214"/>
      <c r="E33" s="214" t="str">
        <f>E10</f>
        <v>Amounts</v>
      </c>
      <c r="F33" s="214"/>
      <c r="G33" s="214" t="str">
        <f>G10</f>
        <v>Incr (Decr)</v>
      </c>
      <c r="H33" s="214" t="str">
        <f>H10</f>
        <v>Reference</v>
      </c>
      <c r="I33" s="118" t="s">
        <v>3</v>
      </c>
    </row>
    <row r="34" spans="1:11" x14ac:dyDescent="0.25">
      <c r="A34" s="115">
        <f>A29+1</f>
        <v>19</v>
      </c>
      <c r="B34" s="113"/>
      <c r="C34" s="120"/>
      <c r="D34" s="119"/>
      <c r="E34" s="119"/>
      <c r="F34" s="119"/>
      <c r="G34" s="119"/>
      <c r="H34" s="120"/>
      <c r="I34" s="118">
        <f>I29+1</f>
        <v>19</v>
      </c>
    </row>
    <row r="35" spans="1:11" x14ac:dyDescent="0.25">
      <c r="A35" s="115">
        <f>A34+1</f>
        <v>20</v>
      </c>
      <c r="B35" s="127" t="str">
        <f>B12</f>
        <v>Section 1 - Direct Maintenance Expense Cost Component</v>
      </c>
      <c r="C35" s="147">
        <f>'Pg3 Rev App XII C5 Summary'!C34</f>
        <v>0</v>
      </c>
      <c r="D35" s="147"/>
      <c r="E35" s="147">
        <f>'Pg4 As Filed App XII C5 Summary'!C35</f>
        <v>0</v>
      </c>
      <c r="F35" s="147"/>
      <c r="G35" s="147">
        <f>C35-E35</f>
        <v>0</v>
      </c>
      <c r="H35" s="8" t="s">
        <v>38</v>
      </c>
      <c r="I35" s="118">
        <f>I34+1</f>
        <v>20</v>
      </c>
    </row>
    <row r="36" spans="1:11" x14ac:dyDescent="0.25">
      <c r="A36" s="115">
        <f t="shared" ref="A36:A54" si="2">A35+1</f>
        <v>21</v>
      </c>
      <c r="B36" s="175"/>
      <c r="C36" s="148"/>
      <c r="D36" s="148"/>
      <c r="E36" s="148"/>
      <c r="F36" s="148"/>
      <c r="G36" s="148"/>
      <c r="H36" s="149"/>
      <c r="I36" s="118">
        <f t="shared" ref="I36:I54" si="3">I35+1</f>
        <v>21</v>
      </c>
    </row>
    <row r="37" spans="1:11" x14ac:dyDescent="0.25">
      <c r="A37" s="115">
        <f t="shared" si="2"/>
        <v>22</v>
      </c>
      <c r="B37" s="127" t="str">
        <f>B14</f>
        <v>Section 2 - Non-Direct Expense Cost Component</v>
      </c>
      <c r="C37" s="184">
        <f>'Pg3 Rev App XII C5 Summary'!C36</f>
        <v>77.9255796406527</v>
      </c>
      <c r="D37" s="21" t="s">
        <v>24</v>
      </c>
      <c r="E37" s="189">
        <f>'Pg4 As Filed App XII C5 Summary'!C37</f>
        <v>78.259301937986564</v>
      </c>
      <c r="F37" s="107"/>
      <c r="G37" s="298">
        <f>C37-E37</f>
        <v>-0.33372229733386405</v>
      </c>
      <c r="H37" s="8" t="s">
        <v>39</v>
      </c>
      <c r="I37" s="118">
        <f t="shared" si="3"/>
        <v>22</v>
      </c>
    </row>
    <row r="38" spans="1:11" x14ac:dyDescent="0.25">
      <c r="A38" s="115">
        <f t="shared" si="2"/>
        <v>23</v>
      </c>
      <c r="B38" s="175"/>
      <c r="C38" s="185"/>
      <c r="D38" s="150"/>
      <c r="E38" s="150"/>
      <c r="F38" s="150"/>
      <c r="G38" s="150"/>
      <c r="H38" s="151"/>
      <c r="I38" s="118">
        <f t="shared" si="3"/>
        <v>23</v>
      </c>
    </row>
    <row r="39" spans="1:11" x14ac:dyDescent="0.25">
      <c r="A39" s="115">
        <f t="shared" si="2"/>
        <v>24</v>
      </c>
      <c r="B39" s="127" t="str">
        <f>B16</f>
        <v>Section 3 - Cost Component Containing Other Specific Expenses</v>
      </c>
      <c r="C39" s="541">
        <f>'Pg3 Rev App XII C5 Summary'!C38</f>
        <v>-4.2537551108281475</v>
      </c>
      <c r="D39" s="21" t="s">
        <v>24</v>
      </c>
      <c r="E39" s="321">
        <f>'Pg4 As Filed App XII C5 Summary'!C39</f>
        <v>-4.7940963787455502</v>
      </c>
      <c r="F39" s="152"/>
      <c r="G39" s="541">
        <f>C39-E39</f>
        <v>0.54034126791740267</v>
      </c>
      <c r="H39" s="8" t="s">
        <v>40</v>
      </c>
      <c r="I39" s="118">
        <f t="shared" si="3"/>
        <v>24</v>
      </c>
    </row>
    <row r="40" spans="1:11" x14ac:dyDescent="0.25">
      <c r="A40" s="115">
        <f t="shared" si="2"/>
        <v>25</v>
      </c>
      <c r="B40" s="129"/>
      <c r="C40" s="150"/>
      <c r="D40" s="150"/>
      <c r="E40" s="150"/>
      <c r="F40" s="150"/>
      <c r="G40" s="150"/>
      <c r="H40" s="123"/>
      <c r="I40" s="118">
        <f t="shared" si="3"/>
        <v>25</v>
      </c>
    </row>
    <row r="41" spans="1:11" x14ac:dyDescent="0.25">
      <c r="A41" s="115">
        <f t="shared" si="2"/>
        <v>26</v>
      </c>
      <c r="B41" s="176" t="s">
        <v>41</v>
      </c>
      <c r="C41" s="186">
        <f>'Pg3 Rev App XII C5 Summary'!C40</f>
        <v>73.671824529824548</v>
      </c>
      <c r="D41" s="21" t="s">
        <v>24</v>
      </c>
      <c r="E41" s="192">
        <f>'Pg4 As Filed App XII C5 Summary'!C41</f>
        <v>73.465205559241014</v>
      </c>
      <c r="F41" s="107"/>
      <c r="G41" s="299">
        <f>C41-E41</f>
        <v>0.20661897058353418</v>
      </c>
      <c r="H41" s="132" t="str">
        <f>"Sum Lines "&amp;A35&amp;", "&amp;A37&amp;", "&amp;A39</f>
        <v>Sum Lines 20, 22, 24</v>
      </c>
      <c r="I41" s="118">
        <f t="shared" si="3"/>
        <v>26</v>
      </c>
    </row>
    <row r="42" spans="1:11" x14ac:dyDescent="0.25">
      <c r="A42" s="115">
        <f t="shared" si="2"/>
        <v>27</v>
      </c>
      <c r="B42" s="113"/>
      <c r="C42" s="185"/>
      <c r="D42" s="150"/>
      <c r="E42" s="150"/>
      <c r="F42" s="150"/>
      <c r="G42" s="150"/>
      <c r="H42" s="126"/>
      <c r="I42" s="118">
        <f t="shared" si="3"/>
        <v>27</v>
      </c>
    </row>
    <row r="43" spans="1:11" x14ac:dyDescent="0.25">
      <c r="A43" s="115">
        <f t="shared" si="2"/>
        <v>28</v>
      </c>
      <c r="B43" s="127" t="str">
        <f>LEFT(B20,45)</f>
        <v>Section 4 - True-Up Adjustment Cost Component</v>
      </c>
      <c r="C43" s="152">
        <f>'Pg3 Rev App XII C5 Summary'!C42</f>
        <v>2.8917718881757275</v>
      </c>
      <c r="D43" s="21"/>
      <c r="E43" s="190">
        <f>'Pg4 As Filed App XII C5 Summary'!C43</f>
        <v>2.8918190623656916</v>
      </c>
      <c r="F43" s="107"/>
      <c r="G43" s="298">
        <f>C43-E43</f>
        <v>-4.7174189964138691E-5</v>
      </c>
      <c r="H43" s="8" t="s">
        <v>42</v>
      </c>
      <c r="I43" s="118">
        <f t="shared" si="3"/>
        <v>28</v>
      </c>
    </row>
    <row r="44" spans="1:11" x14ac:dyDescent="0.25">
      <c r="A44" s="115">
        <f t="shared" si="2"/>
        <v>29</v>
      </c>
      <c r="B44" s="127"/>
      <c r="C44" s="185"/>
      <c r="D44" s="150"/>
      <c r="E44" s="150"/>
      <c r="F44" s="150"/>
      <c r="G44" s="150"/>
      <c r="H44" s="153"/>
      <c r="I44" s="118">
        <f t="shared" si="3"/>
        <v>29</v>
      </c>
    </row>
    <row r="45" spans="1:11" x14ac:dyDescent="0.25">
      <c r="A45" s="115">
        <f t="shared" si="2"/>
        <v>30</v>
      </c>
      <c r="B45" s="127" t="str">
        <f>B22</f>
        <v>Section 5 - Interest True-Up Adjustment Cost Component</v>
      </c>
      <c r="C45" s="152">
        <f>'Pg3 Rev App XII C5 Summary'!C44</f>
        <v>-0.57605590155286934</v>
      </c>
      <c r="D45" s="152"/>
      <c r="E45" s="152">
        <f>'Pg4 As Filed App XII C5 Summary'!C45</f>
        <v>-0.57605590155286934</v>
      </c>
      <c r="F45" s="152"/>
      <c r="G45" s="152">
        <f>C45-E45</f>
        <v>0</v>
      </c>
      <c r="H45" s="8" t="s">
        <v>43</v>
      </c>
      <c r="I45" s="118">
        <f t="shared" si="3"/>
        <v>30</v>
      </c>
    </row>
    <row r="46" spans="1:11" x14ac:dyDescent="0.25">
      <c r="A46" s="115">
        <f t="shared" si="2"/>
        <v>31</v>
      </c>
      <c r="B46" s="129"/>
      <c r="C46" s="24"/>
      <c r="D46" s="23"/>
      <c r="E46" s="23"/>
      <c r="F46" s="23"/>
      <c r="G46" s="23"/>
      <c r="H46" s="154"/>
      <c r="I46" s="118">
        <f t="shared" si="3"/>
        <v>31</v>
      </c>
    </row>
    <row r="47" spans="1:11" x14ac:dyDescent="0.25">
      <c r="A47" s="115">
        <f t="shared" si="2"/>
        <v>32</v>
      </c>
      <c r="B47" s="127" t="str">
        <f>B26</f>
        <v>Other Adjustments</v>
      </c>
      <c r="C47" s="321">
        <f>'Pg3 Rev App XII C5 Summary'!C46</f>
        <v>-9.3769483602556842E-3</v>
      </c>
      <c r="D47" s="152"/>
      <c r="E47" s="321">
        <f>'Pg4 As Filed App XII C5 Summary'!C47</f>
        <v>-9.3769483602556842E-3</v>
      </c>
      <c r="F47" s="152"/>
      <c r="G47" s="321">
        <f>C47-E47</f>
        <v>0</v>
      </c>
      <c r="H47" s="8" t="s">
        <v>44</v>
      </c>
      <c r="I47" s="118">
        <f t="shared" si="3"/>
        <v>32</v>
      </c>
      <c r="K47" s="401"/>
    </row>
    <row r="48" spans="1:11" x14ac:dyDescent="0.25">
      <c r="A48" s="115">
        <f t="shared" si="2"/>
        <v>33</v>
      </c>
      <c r="B48" s="129"/>
      <c r="C48" s="24"/>
      <c r="D48" s="23"/>
      <c r="E48" s="23"/>
      <c r="F48" s="23"/>
      <c r="G48" s="23"/>
      <c r="H48" s="154"/>
      <c r="I48" s="118">
        <f t="shared" si="3"/>
        <v>33</v>
      </c>
    </row>
    <row r="49" spans="1:11" x14ac:dyDescent="0.25">
      <c r="A49" s="115">
        <f t="shared" si="2"/>
        <v>34</v>
      </c>
      <c r="B49" s="129" t="s">
        <v>45</v>
      </c>
      <c r="C49" s="187">
        <f>'Pg3 Rev App XII C5 Summary'!C48</f>
        <v>75.978163568087155</v>
      </c>
      <c r="D49" s="21" t="s">
        <v>24</v>
      </c>
      <c r="E49" s="191">
        <f>'Pg4 As Filed App XII C5 Summary'!C49</f>
        <v>75.771591771693565</v>
      </c>
      <c r="F49" s="107"/>
      <c r="G49" s="187">
        <f>C49-E49</f>
        <v>0.20657179639358958</v>
      </c>
      <c r="H49" s="132" t="str">
        <f>"Sum Lines "&amp;A41&amp;", "&amp;A43&amp;", "&amp;A45&amp;", "&amp;A47</f>
        <v>Sum Lines 26, 28, 30, 32</v>
      </c>
      <c r="I49" s="118">
        <f t="shared" si="3"/>
        <v>34</v>
      </c>
      <c r="K49" s="401"/>
    </row>
    <row r="50" spans="1:11" x14ac:dyDescent="0.25">
      <c r="A50" s="115">
        <f t="shared" si="2"/>
        <v>35</v>
      </c>
      <c r="B50" s="113"/>
      <c r="C50" s="188"/>
      <c r="D50" s="155"/>
      <c r="E50" s="155"/>
      <c r="F50" s="155"/>
      <c r="G50" s="155"/>
      <c r="H50" s="156"/>
      <c r="I50" s="118">
        <f t="shared" si="3"/>
        <v>35</v>
      </c>
    </row>
    <row r="51" spans="1:11" x14ac:dyDescent="0.25">
      <c r="A51" s="115">
        <f t="shared" si="2"/>
        <v>36</v>
      </c>
      <c r="B51" s="175" t="s">
        <v>11</v>
      </c>
      <c r="C51" s="322">
        <f>'Pg3 Rev App XII C5 Summary'!C50</f>
        <v>12</v>
      </c>
      <c r="D51" s="157"/>
      <c r="E51" s="322">
        <f>'Pg4 As Filed App XII C5 Summary'!C51</f>
        <v>12</v>
      </c>
      <c r="F51" s="157"/>
      <c r="G51" s="323">
        <f>C51-E51</f>
        <v>0</v>
      </c>
      <c r="H51" s="8" t="s">
        <v>46</v>
      </c>
      <c r="I51" s="118">
        <f t="shared" si="3"/>
        <v>36</v>
      </c>
    </row>
    <row r="52" spans="1:11" x14ac:dyDescent="0.25">
      <c r="A52" s="115">
        <f t="shared" si="2"/>
        <v>37</v>
      </c>
      <c r="B52" s="113"/>
      <c r="C52" s="188"/>
      <c r="D52" s="155"/>
      <c r="E52" s="155"/>
      <c r="F52" s="155"/>
      <c r="G52" s="155"/>
      <c r="H52" s="158"/>
      <c r="I52" s="118">
        <f t="shared" si="3"/>
        <v>37</v>
      </c>
    </row>
    <row r="53" spans="1:11" ht="16.5" thickBot="1" x14ac:dyDescent="0.3">
      <c r="A53" s="115">
        <f t="shared" si="2"/>
        <v>38</v>
      </c>
      <c r="B53" s="176" t="str">
        <f>B28</f>
        <v>Total Annual Costs</v>
      </c>
      <c r="C53" s="194">
        <f>'Pg3 Rev App XII C5 Summary'!C52</f>
        <v>911.73796281704585</v>
      </c>
      <c r="D53" s="21" t="s">
        <v>24</v>
      </c>
      <c r="E53" s="400">
        <f>'Pg4 As Filed App XII C5 Summary'!C53</f>
        <v>909.25910126032272</v>
      </c>
      <c r="F53" s="107"/>
      <c r="G53" s="444">
        <f>C53-E53+1</f>
        <v>3.4788615567231318</v>
      </c>
      <c r="H53" s="8" t="s">
        <v>47</v>
      </c>
      <c r="I53" s="118">
        <f t="shared" si="3"/>
        <v>38</v>
      </c>
    </row>
    <row r="54" spans="1:11" ht="17.25" thickTop="1" thickBot="1" x14ac:dyDescent="0.3">
      <c r="A54" s="115">
        <f t="shared" si="2"/>
        <v>39</v>
      </c>
      <c r="B54" s="114"/>
      <c r="C54" s="193"/>
      <c r="D54" s="159"/>
      <c r="E54" s="159"/>
      <c r="F54" s="159"/>
      <c r="G54" s="159"/>
      <c r="H54" s="160"/>
      <c r="I54" s="118">
        <f t="shared" si="3"/>
        <v>39</v>
      </c>
    </row>
    <row r="56" spans="1:11" ht="18.75" x14ac:dyDescent="0.25">
      <c r="A56" s="39">
        <v>1</v>
      </c>
      <c r="B56" s="20" t="s">
        <v>365</v>
      </c>
    </row>
    <row r="57" spans="1:11" x14ac:dyDescent="0.25">
      <c r="A57" s="21" t="s">
        <v>24</v>
      </c>
      <c r="B57" s="46" t="str">
        <f>'Pg9 Rev Stmt AV'!B113</f>
        <v>Items in BOLD have changed due to removing 50 basis points in CAISO ROE Adder disallowed by FERC.</v>
      </c>
    </row>
    <row r="58" spans="1:11" x14ac:dyDescent="0.25">
      <c r="B58" s="20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58" orientation="portrait" r:id="rId1"/>
  <headerFooter scaleWithDoc="0" alignWithMargins="0">
    <oddFooter>&amp;L&amp;F&amp;CPage 2&amp;R&amp;A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6"/>
  <sheetViews>
    <sheetView tabSelected="1" zoomScaleNormal="100" workbookViewId="0">
      <selection activeCell="G6" sqref="G6"/>
    </sheetView>
  </sheetViews>
  <sheetFormatPr defaultColWidth="8.5703125" defaultRowHeight="15.75" x14ac:dyDescent="0.25"/>
  <cols>
    <col min="1" max="1" width="5.140625" style="28" customWidth="1"/>
    <col min="2" max="2" width="73.140625" style="17" bestFit="1" customWidth="1"/>
    <col min="3" max="3" width="18.140625" style="17" customWidth="1"/>
    <col min="4" max="4" width="2" style="17" bestFit="1" customWidth="1"/>
    <col min="5" max="5" width="51.42578125" style="17" bestFit="1" customWidth="1"/>
    <col min="6" max="6" width="5.140625" style="28" customWidth="1"/>
    <col min="7" max="7" width="8.5703125" style="17"/>
    <col min="8" max="8" width="19" style="17" customWidth="1"/>
    <col min="9" max="16384" width="8.5703125" style="17"/>
  </cols>
  <sheetData>
    <row r="1" spans="1:8" x14ac:dyDescent="0.25">
      <c r="A1" s="111"/>
      <c r="B1" s="112"/>
      <c r="C1" s="112"/>
      <c r="D1" s="112"/>
      <c r="E1" s="112"/>
      <c r="F1" s="111"/>
    </row>
    <row r="2" spans="1:8" x14ac:dyDescent="0.25">
      <c r="A2" s="111"/>
      <c r="B2" s="551" t="s">
        <v>14</v>
      </c>
      <c r="C2" s="551"/>
      <c r="D2" s="551"/>
      <c r="E2" s="551"/>
      <c r="F2" s="112"/>
    </row>
    <row r="3" spans="1:8" x14ac:dyDescent="0.25">
      <c r="B3" s="551" t="s">
        <v>318</v>
      </c>
      <c r="C3" s="551"/>
      <c r="D3" s="551"/>
      <c r="E3" s="551"/>
      <c r="F3" s="108"/>
    </row>
    <row r="4" spans="1:8" x14ac:dyDescent="0.25">
      <c r="B4" s="551" t="s">
        <v>48</v>
      </c>
      <c r="C4" s="551"/>
      <c r="D4" s="551"/>
      <c r="E4" s="551"/>
      <c r="F4" s="108"/>
    </row>
    <row r="5" spans="1:8" x14ac:dyDescent="0.25">
      <c r="A5" s="111"/>
      <c r="B5" s="553" t="s">
        <v>312</v>
      </c>
      <c r="C5" s="553"/>
      <c r="D5" s="553"/>
      <c r="E5" s="553"/>
      <c r="F5" s="111"/>
      <c r="H5" s="278"/>
    </row>
    <row r="6" spans="1:8" x14ac:dyDescent="0.25">
      <c r="B6" s="552" t="s">
        <v>1</v>
      </c>
      <c r="C6" s="551"/>
      <c r="D6" s="551"/>
      <c r="E6" s="551"/>
      <c r="F6" s="108"/>
    </row>
    <row r="7" spans="1:8" ht="16.5" thickBot="1" x14ac:dyDescent="0.3">
      <c r="A7" s="111"/>
      <c r="B7" s="112"/>
      <c r="C7" s="113"/>
      <c r="D7" s="113"/>
      <c r="E7" s="113"/>
      <c r="F7" s="111"/>
    </row>
    <row r="8" spans="1:8" x14ac:dyDescent="0.25">
      <c r="A8" s="115" t="s">
        <v>2</v>
      </c>
      <c r="B8" s="116"/>
      <c r="C8" s="161"/>
      <c r="D8" s="361"/>
      <c r="E8" s="117"/>
      <c r="F8" s="109" t="s">
        <v>2</v>
      </c>
    </row>
    <row r="9" spans="1:8" x14ac:dyDescent="0.25">
      <c r="A9" s="115" t="s">
        <v>3</v>
      </c>
      <c r="B9" s="397" t="s">
        <v>19</v>
      </c>
      <c r="C9" s="365" t="s">
        <v>5</v>
      </c>
      <c r="D9" s="358"/>
      <c r="E9" s="398" t="s">
        <v>6</v>
      </c>
      <c r="F9" s="109" t="s">
        <v>3</v>
      </c>
    </row>
    <row r="10" spans="1:8" x14ac:dyDescent="0.25">
      <c r="A10" s="115"/>
      <c r="B10" s="366"/>
      <c r="C10" s="162"/>
      <c r="D10" s="119"/>
      <c r="E10" s="377"/>
      <c r="F10" s="109"/>
    </row>
    <row r="11" spans="1:8" x14ac:dyDescent="0.25">
      <c r="A11" s="115">
        <v>1</v>
      </c>
      <c r="B11" s="367" t="s">
        <v>21</v>
      </c>
      <c r="C11" s="163">
        <v>0</v>
      </c>
      <c r="D11" s="122"/>
      <c r="E11" s="378" t="s">
        <v>49</v>
      </c>
      <c r="F11" s="109">
        <f>A11</f>
        <v>1</v>
      </c>
      <c r="H11" s="346"/>
    </row>
    <row r="12" spans="1:8" x14ac:dyDescent="0.25">
      <c r="A12" s="115">
        <f>A11+1</f>
        <v>2</v>
      </c>
      <c r="B12" s="368"/>
      <c r="C12" s="164"/>
      <c r="D12" s="125"/>
      <c r="E12" s="376"/>
      <c r="F12" s="109">
        <f>F11+1</f>
        <v>2</v>
      </c>
      <c r="H12" s="346"/>
    </row>
    <row r="13" spans="1:8" x14ac:dyDescent="0.25">
      <c r="A13" s="115">
        <f t="shared" ref="A13:A28" si="0">A12+1</f>
        <v>3</v>
      </c>
      <c r="B13" s="367" t="s">
        <v>23</v>
      </c>
      <c r="C13" s="357">
        <f>'Pg5 Rev Sec 2-Non-Dir Exp'!E35</f>
        <v>935.1069556878324</v>
      </c>
      <c r="D13" s="21" t="s">
        <v>24</v>
      </c>
      <c r="E13" s="378" t="s">
        <v>249</v>
      </c>
      <c r="F13" s="109">
        <f t="shared" ref="F13:F28" si="1">F12+1</f>
        <v>3</v>
      </c>
      <c r="H13" s="346"/>
    </row>
    <row r="14" spans="1:8" x14ac:dyDescent="0.25">
      <c r="A14" s="115">
        <f t="shared" si="0"/>
        <v>4</v>
      </c>
      <c r="B14" s="368"/>
      <c r="C14" s="347"/>
      <c r="D14" s="128"/>
      <c r="E14" s="379"/>
      <c r="F14" s="109">
        <f t="shared" si="1"/>
        <v>4</v>
      </c>
      <c r="H14" s="346"/>
    </row>
    <row r="15" spans="1:8" x14ac:dyDescent="0.25">
      <c r="A15" s="115">
        <f t="shared" si="0"/>
        <v>5</v>
      </c>
      <c r="B15" s="369" t="s">
        <v>26</v>
      </c>
      <c r="C15" s="536">
        <f>'Pg7 Rev Sec 3 - Other Costs'!G42</f>
        <v>-51.045061329937766</v>
      </c>
      <c r="D15" s="21" t="s">
        <v>24</v>
      </c>
      <c r="E15" s="378" t="s">
        <v>363</v>
      </c>
      <c r="F15" s="109">
        <f t="shared" si="1"/>
        <v>5</v>
      </c>
      <c r="H15" s="346"/>
    </row>
    <row r="16" spans="1:8" x14ac:dyDescent="0.25">
      <c r="A16" s="115">
        <f t="shared" si="0"/>
        <v>6</v>
      </c>
      <c r="B16" s="370"/>
      <c r="C16" s="348"/>
      <c r="D16" s="359"/>
      <c r="E16" s="378"/>
      <c r="F16" s="109">
        <f t="shared" si="1"/>
        <v>6</v>
      </c>
      <c r="H16" s="349"/>
    </row>
    <row r="17" spans="1:10" x14ac:dyDescent="0.25">
      <c r="A17" s="115">
        <f t="shared" si="0"/>
        <v>7</v>
      </c>
      <c r="B17" s="371" t="s">
        <v>51</v>
      </c>
      <c r="C17" s="131">
        <f>C11+C13+C15</f>
        <v>884.06189435789463</v>
      </c>
      <c r="D17" s="21" t="s">
        <v>24</v>
      </c>
      <c r="E17" s="380" t="s">
        <v>52</v>
      </c>
      <c r="F17" s="109">
        <f t="shared" si="1"/>
        <v>7</v>
      </c>
      <c r="H17" s="349"/>
    </row>
    <row r="18" spans="1:10" x14ac:dyDescent="0.25">
      <c r="A18" s="115">
        <f t="shared" si="0"/>
        <v>8</v>
      </c>
      <c r="B18" s="372"/>
      <c r="C18" s="350"/>
      <c r="D18" s="362"/>
      <c r="E18" s="381"/>
      <c r="F18" s="109">
        <f t="shared" si="1"/>
        <v>8</v>
      </c>
      <c r="H18" s="346"/>
    </row>
    <row r="19" spans="1:10" x14ac:dyDescent="0.25">
      <c r="A19" s="115">
        <f t="shared" si="0"/>
        <v>9</v>
      </c>
      <c r="B19" s="367" t="s">
        <v>29</v>
      </c>
      <c r="C19" s="537">
        <v>34.701262658108732</v>
      </c>
      <c r="D19" s="21"/>
      <c r="E19" s="378" t="s">
        <v>372</v>
      </c>
      <c r="F19" s="109">
        <f t="shared" si="1"/>
        <v>9</v>
      </c>
      <c r="H19" s="349"/>
    </row>
    <row r="20" spans="1:10" x14ac:dyDescent="0.25">
      <c r="A20" s="115">
        <f t="shared" si="0"/>
        <v>10</v>
      </c>
      <c r="B20" s="367"/>
      <c r="C20" s="347"/>
      <c r="D20" s="128"/>
      <c r="E20" s="382"/>
      <c r="F20" s="109">
        <f t="shared" si="1"/>
        <v>10</v>
      </c>
      <c r="H20" s="346"/>
    </row>
    <row r="21" spans="1:10" x14ac:dyDescent="0.25">
      <c r="A21" s="115">
        <f t="shared" si="0"/>
        <v>11</v>
      </c>
      <c r="B21" s="367" t="s">
        <v>31</v>
      </c>
      <c r="C21" s="294">
        <v>-6.9126708186344317</v>
      </c>
      <c r="D21" s="128"/>
      <c r="E21" s="380" t="s">
        <v>53</v>
      </c>
      <c r="F21" s="109">
        <f t="shared" si="1"/>
        <v>11</v>
      </c>
      <c r="H21" s="349"/>
    </row>
    <row r="22" spans="1:10" x14ac:dyDescent="0.25">
      <c r="A22" s="115">
        <f t="shared" si="0"/>
        <v>12</v>
      </c>
      <c r="B22" s="370"/>
      <c r="C22" s="136"/>
      <c r="D22" s="363"/>
      <c r="E22" s="380"/>
      <c r="F22" s="109">
        <f t="shared" si="1"/>
        <v>12</v>
      </c>
      <c r="H22" s="349"/>
    </row>
    <row r="23" spans="1:10" x14ac:dyDescent="0.25">
      <c r="A23" s="115">
        <f t="shared" si="0"/>
        <v>13</v>
      </c>
      <c r="B23" s="370" t="s">
        <v>33</v>
      </c>
      <c r="C23" s="44">
        <f>C17+C19+C21</f>
        <v>911.85048619736892</v>
      </c>
      <c r="D23" s="21" t="s">
        <v>24</v>
      </c>
      <c r="E23" s="380" t="s">
        <v>54</v>
      </c>
      <c r="F23" s="109">
        <f t="shared" si="1"/>
        <v>13</v>
      </c>
      <c r="H23" s="351"/>
    </row>
    <row r="24" spans="1:10" x14ac:dyDescent="0.25">
      <c r="A24" s="115">
        <f t="shared" si="0"/>
        <v>14</v>
      </c>
      <c r="B24" s="373"/>
      <c r="C24" s="352"/>
      <c r="D24" s="360"/>
      <c r="E24" s="380"/>
      <c r="F24" s="109">
        <f t="shared" si="1"/>
        <v>14</v>
      </c>
      <c r="H24" s="349"/>
    </row>
    <row r="25" spans="1:10" x14ac:dyDescent="0.25">
      <c r="A25" s="115">
        <f t="shared" si="0"/>
        <v>15</v>
      </c>
      <c r="B25" s="369" t="s">
        <v>34</v>
      </c>
      <c r="C25" s="295">
        <v>-0.11252338032306822</v>
      </c>
      <c r="D25" s="42"/>
      <c r="E25" s="380" t="s">
        <v>55</v>
      </c>
      <c r="F25" s="109">
        <f t="shared" si="1"/>
        <v>15</v>
      </c>
      <c r="H25" s="353"/>
    </row>
    <row r="26" spans="1:10" x14ac:dyDescent="0.25">
      <c r="A26" s="115">
        <f t="shared" si="0"/>
        <v>16</v>
      </c>
      <c r="B26" s="374"/>
      <c r="C26" s="354"/>
      <c r="D26" s="364"/>
      <c r="E26" s="380"/>
      <c r="F26" s="109">
        <f t="shared" si="1"/>
        <v>16</v>
      </c>
      <c r="H26" s="346"/>
    </row>
    <row r="27" spans="1:10" ht="16.5" thickBot="1" x14ac:dyDescent="0.3">
      <c r="A27" s="115">
        <f t="shared" si="0"/>
        <v>17</v>
      </c>
      <c r="B27" s="371" t="s">
        <v>36</v>
      </c>
      <c r="C27" s="140">
        <f>C23+C25</f>
        <v>911.73796281704585</v>
      </c>
      <c r="D27" s="21" t="s">
        <v>24</v>
      </c>
      <c r="E27" s="380" t="s">
        <v>56</v>
      </c>
      <c r="F27" s="109">
        <f t="shared" si="1"/>
        <v>17</v>
      </c>
      <c r="H27" s="353"/>
      <c r="I27" s="18"/>
      <c r="J27" s="141"/>
    </row>
    <row r="28" spans="1:10" ht="17.25" thickTop="1" thickBot="1" x14ac:dyDescent="0.3">
      <c r="A28" s="115">
        <f t="shared" si="0"/>
        <v>18</v>
      </c>
      <c r="B28" s="375"/>
      <c r="C28" s="142"/>
      <c r="D28" s="114"/>
      <c r="E28" s="383"/>
      <c r="F28" s="109">
        <f t="shared" si="1"/>
        <v>18</v>
      </c>
    </row>
    <row r="29" spans="1:10" x14ac:dyDescent="0.25">
      <c r="H29" s="278"/>
    </row>
    <row r="30" spans="1:10" ht="16.5" thickBot="1" x14ac:dyDescent="0.3">
      <c r="A30" s="111"/>
      <c r="B30" s="143"/>
      <c r="C30" s="144"/>
      <c r="D30" s="144"/>
      <c r="E30" s="144"/>
      <c r="F30" s="111"/>
      <c r="H30" s="278"/>
    </row>
    <row r="31" spans="1:10" x14ac:dyDescent="0.25">
      <c r="A31" s="115" t="s">
        <v>2</v>
      </c>
      <c r="B31" s="145"/>
      <c r="C31" s="414"/>
      <c r="D31" s="112"/>
      <c r="E31" s="112"/>
      <c r="F31" s="118" t="s">
        <v>2</v>
      </c>
    </row>
    <row r="32" spans="1:10" x14ac:dyDescent="0.25">
      <c r="A32" s="115" t="s">
        <v>3</v>
      </c>
      <c r="B32" s="365" t="s">
        <v>37</v>
      </c>
      <c r="C32" s="416" t="str">
        <f>C9</f>
        <v>Amounts</v>
      </c>
      <c r="D32" s="358"/>
      <c r="E32" s="358" t="str">
        <f>E9</f>
        <v>Reference</v>
      </c>
      <c r="F32" s="118" t="s">
        <v>3</v>
      </c>
    </row>
    <row r="33" spans="1:8" x14ac:dyDescent="0.25">
      <c r="A33" s="115">
        <f>A28+1</f>
        <v>19</v>
      </c>
      <c r="B33" s="146"/>
      <c r="C33" s="419"/>
      <c r="D33" s="119"/>
      <c r="E33" s="120"/>
      <c r="F33" s="118">
        <f>F28+1</f>
        <v>19</v>
      </c>
    </row>
    <row r="34" spans="1:8" x14ac:dyDescent="0.25">
      <c r="A34" s="115">
        <f>A33+1</f>
        <v>20</v>
      </c>
      <c r="B34" s="121" t="str">
        <f>B11</f>
        <v>Section 1 - Direct Maintenance Expense Cost Component</v>
      </c>
      <c r="C34" s="429">
        <f>C11/12</f>
        <v>0</v>
      </c>
      <c r="D34" s="147"/>
      <c r="E34" s="123" t="s">
        <v>294</v>
      </c>
      <c r="F34" s="118">
        <f>F33+1</f>
        <v>20</v>
      </c>
    </row>
    <row r="35" spans="1:8" x14ac:dyDescent="0.25">
      <c r="A35" s="115">
        <f t="shared" ref="A35:A53" si="2">A34+1</f>
        <v>21</v>
      </c>
      <c r="B35" s="124"/>
      <c r="C35" s="430"/>
      <c r="D35" s="148"/>
      <c r="E35" s="149"/>
      <c r="F35" s="118">
        <f t="shared" ref="F35:F53" si="3">F34+1</f>
        <v>21</v>
      </c>
    </row>
    <row r="36" spans="1:8" x14ac:dyDescent="0.25">
      <c r="A36" s="115">
        <f t="shared" si="2"/>
        <v>22</v>
      </c>
      <c r="B36" s="121" t="str">
        <f>B13</f>
        <v>Section 2 - Non-Direct Expense Cost Component</v>
      </c>
      <c r="C36" s="431">
        <f>C13/12</f>
        <v>77.9255796406527</v>
      </c>
      <c r="D36" s="21" t="s">
        <v>24</v>
      </c>
      <c r="E36" s="123" t="s">
        <v>295</v>
      </c>
      <c r="F36" s="118">
        <f t="shared" si="3"/>
        <v>22</v>
      </c>
    </row>
    <row r="37" spans="1:8" x14ac:dyDescent="0.25">
      <c r="A37" s="115">
        <f t="shared" si="2"/>
        <v>23</v>
      </c>
      <c r="B37" s="124"/>
      <c r="C37" s="432"/>
      <c r="D37" s="150"/>
      <c r="E37" s="151"/>
      <c r="F37" s="118">
        <f t="shared" si="3"/>
        <v>23</v>
      </c>
    </row>
    <row r="38" spans="1:8" x14ac:dyDescent="0.25">
      <c r="A38" s="115">
        <f t="shared" si="2"/>
        <v>24</v>
      </c>
      <c r="B38" s="121" t="str">
        <f>B15</f>
        <v>Section 3 - Cost Component Containing Other Specific Expenses</v>
      </c>
      <c r="C38" s="538">
        <f>C15/12</f>
        <v>-4.2537551108281475</v>
      </c>
      <c r="D38" s="21" t="s">
        <v>24</v>
      </c>
      <c r="E38" s="123" t="s">
        <v>296</v>
      </c>
      <c r="F38" s="118">
        <f t="shared" si="3"/>
        <v>24</v>
      </c>
    </row>
    <row r="39" spans="1:8" x14ac:dyDescent="0.25">
      <c r="A39" s="115">
        <f t="shared" si="2"/>
        <v>25</v>
      </c>
      <c r="B39" s="133"/>
      <c r="C39" s="434"/>
      <c r="D39" s="150"/>
      <c r="E39" s="123"/>
      <c r="F39" s="118">
        <f t="shared" si="3"/>
        <v>25</v>
      </c>
    </row>
    <row r="40" spans="1:8" x14ac:dyDescent="0.25">
      <c r="A40" s="115">
        <f t="shared" si="2"/>
        <v>26</v>
      </c>
      <c r="B40" s="130" t="s">
        <v>57</v>
      </c>
      <c r="C40" s="435">
        <f>C34+C36+C38</f>
        <v>73.671824529824548</v>
      </c>
      <c r="D40" s="21" t="s">
        <v>24</v>
      </c>
      <c r="E40" s="132" t="s">
        <v>251</v>
      </c>
      <c r="F40" s="118">
        <f t="shared" si="3"/>
        <v>26</v>
      </c>
    </row>
    <row r="41" spans="1:8" x14ac:dyDescent="0.25">
      <c r="A41" s="115">
        <f t="shared" si="2"/>
        <v>27</v>
      </c>
      <c r="B41" s="146"/>
      <c r="C41" s="432"/>
      <c r="D41" s="150"/>
      <c r="E41" s="126"/>
      <c r="F41" s="118">
        <f t="shared" si="3"/>
        <v>27</v>
      </c>
      <c r="H41" s="355"/>
    </row>
    <row r="42" spans="1:8" x14ac:dyDescent="0.25">
      <c r="A42" s="115">
        <f t="shared" si="2"/>
        <v>28</v>
      </c>
      <c r="B42" s="121" t="str">
        <f>LEFT(B19,45)</f>
        <v>Section 4 - True-Up Adjustment Cost Component</v>
      </c>
      <c r="C42" s="436">
        <f>C19/12</f>
        <v>2.8917718881757275</v>
      </c>
      <c r="D42" s="21"/>
      <c r="E42" s="123" t="s">
        <v>297</v>
      </c>
      <c r="F42" s="118">
        <f t="shared" si="3"/>
        <v>28</v>
      </c>
    </row>
    <row r="43" spans="1:8" x14ac:dyDescent="0.25">
      <c r="A43" s="115">
        <f t="shared" si="2"/>
        <v>29</v>
      </c>
      <c r="B43" s="121"/>
      <c r="C43" s="432"/>
      <c r="D43" s="150"/>
      <c r="E43" s="153"/>
      <c r="F43" s="118">
        <f t="shared" si="3"/>
        <v>29</v>
      </c>
    </row>
    <row r="44" spans="1:8" x14ac:dyDescent="0.25">
      <c r="A44" s="115">
        <f t="shared" si="2"/>
        <v>30</v>
      </c>
      <c r="B44" s="121" t="str">
        <f>B21</f>
        <v>Section 5 - Interest True-Up Adjustment Cost Component</v>
      </c>
      <c r="C44" s="436">
        <f>C21/12</f>
        <v>-0.57605590155286934</v>
      </c>
      <c r="D44" s="215"/>
      <c r="E44" s="132" t="s">
        <v>298</v>
      </c>
      <c r="F44" s="118">
        <f t="shared" si="3"/>
        <v>30</v>
      </c>
    </row>
    <row r="45" spans="1:8" x14ac:dyDescent="0.25">
      <c r="A45" s="115">
        <f t="shared" si="2"/>
        <v>31</v>
      </c>
      <c r="B45" s="133"/>
      <c r="C45" s="437"/>
      <c r="D45" s="23"/>
      <c r="E45" s="154"/>
      <c r="F45" s="118">
        <f t="shared" si="3"/>
        <v>31</v>
      </c>
    </row>
    <row r="46" spans="1:8" x14ac:dyDescent="0.25">
      <c r="A46" s="115">
        <f t="shared" si="2"/>
        <v>32</v>
      </c>
      <c r="B46" s="127" t="str">
        <f>B25</f>
        <v>Other Adjustments</v>
      </c>
      <c r="C46" s="433">
        <f>C25/12</f>
        <v>-9.3769483602556842E-3</v>
      </c>
      <c r="D46" s="152"/>
      <c r="E46" s="132" t="s">
        <v>299</v>
      </c>
      <c r="F46" s="118">
        <f t="shared" si="3"/>
        <v>32</v>
      </c>
    </row>
    <row r="47" spans="1:8" x14ac:dyDescent="0.25">
      <c r="A47" s="115">
        <f t="shared" si="2"/>
        <v>33</v>
      </c>
      <c r="B47" s="129"/>
      <c r="C47" s="437"/>
      <c r="D47" s="23"/>
      <c r="E47" s="154"/>
      <c r="F47" s="118">
        <f t="shared" si="3"/>
        <v>33</v>
      </c>
    </row>
    <row r="48" spans="1:8" ht="16.5" thickBot="1" x14ac:dyDescent="0.3">
      <c r="A48" s="115">
        <f t="shared" si="2"/>
        <v>34</v>
      </c>
      <c r="B48" s="129" t="s">
        <v>45</v>
      </c>
      <c r="C48" s="438">
        <f>C27/12</f>
        <v>75.978163568087155</v>
      </c>
      <c r="D48" s="21" t="s">
        <v>24</v>
      </c>
      <c r="E48" s="132" t="s">
        <v>300</v>
      </c>
      <c r="F48" s="118">
        <f t="shared" si="3"/>
        <v>34</v>
      </c>
      <c r="H48" s="349"/>
    </row>
    <row r="49" spans="1:8" ht="16.5" thickTop="1" x14ac:dyDescent="0.25">
      <c r="A49" s="115">
        <f t="shared" si="2"/>
        <v>35</v>
      </c>
      <c r="B49" s="146"/>
      <c r="C49" s="439"/>
      <c r="D49" s="155"/>
      <c r="E49" s="156"/>
      <c r="F49" s="118">
        <f t="shared" si="3"/>
        <v>35</v>
      </c>
      <c r="H49" s="402"/>
    </row>
    <row r="50" spans="1:8" x14ac:dyDescent="0.25">
      <c r="A50" s="115">
        <f t="shared" si="2"/>
        <v>36</v>
      </c>
      <c r="B50" s="124" t="s">
        <v>11</v>
      </c>
      <c r="C50" s="463">
        <v>12</v>
      </c>
      <c r="D50" s="157"/>
      <c r="E50" s="156"/>
      <c r="F50" s="118">
        <f t="shared" si="3"/>
        <v>36</v>
      </c>
    </row>
    <row r="51" spans="1:8" x14ac:dyDescent="0.25">
      <c r="A51" s="115">
        <f t="shared" si="2"/>
        <v>37</v>
      </c>
      <c r="B51" s="146"/>
      <c r="C51" s="439"/>
      <c r="D51" s="155"/>
      <c r="E51" s="158"/>
      <c r="F51" s="118">
        <f t="shared" si="3"/>
        <v>37</v>
      </c>
    </row>
    <row r="52" spans="1:8" ht="16.5" thickBot="1" x14ac:dyDescent="0.3">
      <c r="A52" s="115">
        <f t="shared" si="2"/>
        <v>38</v>
      </c>
      <c r="B52" s="130" t="str">
        <f>B27</f>
        <v>Total Annual Costs</v>
      </c>
      <c r="C52" s="464">
        <f>C48*C50</f>
        <v>911.73796281704585</v>
      </c>
      <c r="D52" s="21" t="s">
        <v>24</v>
      </c>
      <c r="E52" s="132" t="s">
        <v>301</v>
      </c>
      <c r="F52" s="118">
        <f t="shared" si="3"/>
        <v>38</v>
      </c>
    </row>
    <row r="53" spans="1:8" ht="17.25" thickTop="1" thickBot="1" x14ac:dyDescent="0.3">
      <c r="A53" s="115">
        <f t="shared" si="2"/>
        <v>39</v>
      </c>
      <c r="B53" s="114"/>
      <c r="C53" s="442"/>
      <c r="D53" s="159"/>
      <c r="E53" s="160"/>
      <c r="F53" s="118">
        <f t="shared" si="3"/>
        <v>39</v>
      </c>
    </row>
    <row r="56" spans="1:8" x14ac:dyDescent="0.25">
      <c r="A56" s="21" t="s">
        <v>24</v>
      </c>
      <c r="B56" s="20" t="str">
        <f>'Pg9 Rev Stmt AV'!B113</f>
        <v>Items in BOLD have changed due to removing 50 basis points in CAISO ROE Adder disallowed by FERC.</v>
      </c>
    </row>
  </sheetData>
  <mergeCells count="5">
    <mergeCell ref="B6:E6"/>
    <mergeCell ref="B2:E2"/>
    <mergeCell ref="B3:E3"/>
    <mergeCell ref="B4:E4"/>
    <mergeCell ref="B5:E5"/>
  </mergeCells>
  <printOptions horizontalCentered="1"/>
  <pageMargins left="0.25" right="0.25" top="0.5" bottom="0.5" header="0.35" footer="0.25"/>
  <pageSetup scale="65" orientation="portrait" r:id="rId1"/>
  <headerFooter scaleWithDoc="0" alignWithMargins="0">
    <oddHeader>&amp;C&amp;"Times New Roman,Bold"&amp;7REVISED</oddHeader>
    <oddFooter>&amp;L&amp;F&amp;CPage 3&amp;R&amp;A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45C1-CD4F-4FF0-9664-FC431DA1EECE}">
  <sheetPr>
    <pageSetUpPr fitToPage="1"/>
  </sheetPr>
  <dimension ref="A1:J58"/>
  <sheetViews>
    <sheetView zoomScaleNormal="100" workbookViewId="0">
      <selection activeCell="B6" sqref="B6:E6"/>
    </sheetView>
  </sheetViews>
  <sheetFormatPr defaultColWidth="8.85546875" defaultRowHeight="15.75" x14ac:dyDescent="0.25"/>
  <cols>
    <col min="1" max="1" width="5.140625" style="28" customWidth="1"/>
    <col min="2" max="2" width="77.5703125" style="17" customWidth="1"/>
    <col min="3" max="3" width="21.85546875" style="17" customWidth="1"/>
    <col min="4" max="4" width="1.5703125" style="17" customWidth="1"/>
    <col min="5" max="5" width="57.140625" style="17" customWidth="1"/>
    <col min="6" max="6" width="5.140625" style="28" customWidth="1"/>
    <col min="7" max="7" width="8.85546875" style="17"/>
    <col min="8" max="8" width="9.42578125" style="17" bestFit="1" customWidth="1"/>
    <col min="9" max="16384" width="8.85546875" style="17"/>
  </cols>
  <sheetData>
    <row r="1" spans="1:8" x14ac:dyDescent="0.25">
      <c r="A1" s="324" t="s">
        <v>362</v>
      </c>
    </row>
    <row r="2" spans="1:8" x14ac:dyDescent="0.25">
      <c r="A2" s="406"/>
      <c r="B2" s="112"/>
      <c r="C2" s="112"/>
      <c r="D2" s="112"/>
      <c r="E2" s="413"/>
      <c r="F2" s="406"/>
    </row>
    <row r="3" spans="1:8" x14ac:dyDescent="0.25">
      <c r="A3" s="406"/>
      <c r="B3" s="551" t="s">
        <v>14</v>
      </c>
      <c r="C3" s="551"/>
      <c r="D3" s="551"/>
      <c r="E3" s="551"/>
      <c r="F3" s="112"/>
    </row>
    <row r="4" spans="1:8" x14ac:dyDescent="0.25">
      <c r="B4" s="551" t="s">
        <v>318</v>
      </c>
      <c r="C4" s="551"/>
      <c r="D4" s="551"/>
      <c r="E4" s="551"/>
      <c r="F4" s="108"/>
    </row>
    <row r="5" spans="1:8" x14ac:dyDescent="0.25">
      <c r="B5" s="551" t="s">
        <v>48</v>
      </c>
      <c r="C5" s="551"/>
      <c r="D5" s="551"/>
      <c r="E5" s="551"/>
      <c r="F5" s="108"/>
    </row>
    <row r="6" spans="1:8" x14ac:dyDescent="0.25">
      <c r="A6" s="406"/>
      <c r="B6" s="553" t="s">
        <v>312</v>
      </c>
      <c r="C6" s="553"/>
      <c r="D6" s="553"/>
      <c r="E6" s="553"/>
      <c r="F6" s="406"/>
    </row>
    <row r="7" spans="1:8" x14ac:dyDescent="0.25">
      <c r="B7" s="552" t="s">
        <v>1</v>
      </c>
      <c r="C7" s="551"/>
      <c r="D7" s="551"/>
      <c r="E7" s="551"/>
      <c r="F7" s="108"/>
    </row>
    <row r="8" spans="1:8" ht="16.5" thickBot="1" x14ac:dyDescent="0.3">
      <c r="A8" s="406"/>
      <c r="B8" s="112"/>
      <c r="C8" s="113"/>
      <c r="D8" s="114"/>
      <c r="E8" s="113"/>
      <c r="F8" s="406"/>
    </row>
    <row r="9" spans="1:8" x14ac:dyDescent="0.25">
      <c r="A9" s="115" t="s">
        <v>2</v>
      </c>
      <c r="B9" s="116"/>
      <c r="C9" s="414"/>
      <c r="D9" s="112"/>
      <c r="E9" s="117"/>
      <c r="F9" s="118" t="s">
        <v>2</v>
      </c>
    </row>
    <row r="10" spans="1:8" x14ac:dyDescent="0.25">
      <c r="A10" s="115" t="s">
        <v>3</v>
      </c>
      <c r="B10" s="415" t="s">
        <v>19</v>
      </c>
      <c r="C10" s="416" t="s">
        <v>5</v>
      </c>
      <c r="D10" s="417"/>
      <c r="E10" s="417" t="s">
        <v>6</v>
      </c>
      <c r="F10" s="118" t="s">
        <v>3</v>
      </c>
    </row>
    <row r="11" spans="1:8" x14ac:dyDescent="0.25">
      <c r="A11" s="115"/>
      <c r="B11" s="418"/>
      <c r="C11" s="419"/>
      <c r="D11" s="119"/>
      <c r="E11" s="120"/>
      <c r="F11" s="118"/>
    </row>
    <row r="12" spans="1:8" x14ac:dyDescent="0.25">
      <c r="A12" s="115">
        <v>1</v>
      </c>
      <c r="B12" s="121" t="s">
        <v>21</v>
      </c>
      <c r="C12" s="420">
        <v>0</v>
      </c>
      <c r="D12" s="122"/>
      <c r="E12" s="123" t="s">
        <v>49</v>
      </c>
      <c r="F12" s="118">
        <f>A12</f>
        <v>1</v>
      </c>
      <c r="H12" s="18"/>
    </row>
    <row r="13" spans="1:8" x14ac:dyDescent="0.25">
      <c r="A13" s="115">
        <f>A12+1</f>
        <v>2</v>
      </c>
      <c r="B13" s="124"/>
      <c r="C13" s="421"/>
      <c r="D13" s="125"/>
      <c r="E13" s="112"/>
      <c r="F13" s="118">
        <f>F12+1</f>
        <v>2</v>
      </c>
    </row>
    <row r="14" spans="1:8" x14ac:dyDescent="0.25">
      <c r="A14" s="115">
        <f t="shared" ref="A14:A29" si="0">A13+1</f>
        <v>3</v>
      </c>
      <c r="B14" s="121" t="s">
        <v>23</v>
      </c>
      <c r="C14" s="424">
        <v>939.11162325583871</v>
      </c>
      <c r="D14" s="21" t="s">
        <v>24</v>
      </c>
      <c r="E14" s="123" t="s">
        <v>249</v>
      </c>
      <c r="F14" s="118">
        <f t="shared" ref="F14:F29" si="1">F13+1</f>
        <v>3</v>
      </c>
      <c r="H14" s="22"/>
    </row>
    <row r="15" spans="1:8" x14ac:dyDescent="0.25">
      <c r="A15" s="115">
        <f t="shared" si="0"/>
        <v>4</v>
      </c>
      <c r="B15" s="124"/>
      <c r="C15" s="421"/>
      <c r="D15" s="125"/>
      <c r="E15" s="126"/>
      <c r="F15" s="118">
        <f t="shared" si="1"/>
        <v>4</v>
      </c>
    </row>
    <row r="16" spans="1:8" x14ac:dyDescent="0.25">
      <c r="A16" s="115">
        <f t="shared" si="0"/>
        <v>5</v>
      </c>
      <c r="B16" s="127" t="s">
        <v>26</v>
      </c>
      <c r="C16" s="423">
        <v>-57.529156544946602</v>
      </c>
      <c r="D16" s="128"/>
      <c r="E16" s="123" t="s">
        <v>50</v>
      </c>
      <c r="F16" s="118">
        <f t="shared" si="1"/>
        <v>5</v>
      </c>
      <c r="H16" s="22"/>
    </row>
    <row r="17" spans="1:10" x14ac:dyDescent="0.25">
      <c r="A17" s="115">
        <f t="shared" si="0"/>
        <v>6</v>
      </c>
      <c r="B17" s="129"/>
      <c r="C17" s="422"/>
      <c r="D17" s="128"/>
      <c r="E17" s="123"/>
      <c r="F17" s="118">
        <f t="shared" si="1"/>
        <v>6</v>
      </c>
      <c r="H17" s="22"/>
    </row>
    <row r="18" spans="1:10" x14ac:dyDescent="0.25">
      <c r="A18" s="115">
        <f t="shared" si="0"/>
        <v>7</v>
      </c>
      <c r="B18" s="130" t="s">
        <v>28</v>
      </c>
      <c r="C18" s="131">
        <f>C12+C14+C16</f>
        <v>881.58246671089205</v>
      </c>
      <c r="D18" s="21" t="s">
        <v>24</v>
      </c>
      <c r="E18" s="132" t="s">
        <v>52</v>
      </c>
      <c r="F18" s="118">
        <f t="shared" si="1"/>
        <v>7</v>
      </c>
      <c r="H18" s="22"/>
    </row>
    <row r="19" spans="1:10" x14ac:dyDescent="0.25">
      <c r="A19" s="115">
        <f t="shared" si="0"/>
        <v>8</v>
      </c>
      <c r="B19" s="133"/>
      <c r="C19" s="421"/>
      <c r="D19" s="125"/>
      <c r="E19" s="134"/>
      <c r="F19" s="118">
        <f t="shared" si="1"/>
        <v>8</v>
      </c>
    </row>
    <row r="20" spans="1:10" x14ac:dyDescent="0.25">
      <c r="A20" s="115">
        <f t="shared" si="0"/>
        <v>9</v>
      </c>
      <c r="B20" s="121" t="s">
        <v>29</v>
      </c>
      <c r="C20" s="424">
        <v>34.701828748388301</v>
      </c>
      <c r="D20" s="21" t="s">
        <v>24</v>
      </c>
      <c r="E20" s="378" t="s">
        <v>250</v>
      </c>
      <c r="F20" s="118">
        <f t="shared" si="1"/>
        <v>9</v>
      </c>
    </row>
    <row r="21" spans="1:10" x14ac:dyDescent="0.25">
      <c r="A21" s="115">
        <f t="shared" si="0"/>
        <v>10</v>
      </c>
      <c r="B21" s="121"/>
      <c r="C21" s="421"/>
      <c r="D21" s="125"/>
      <c r="E21" s="135"/>
      <c r="F21" s="118">
        <f t="shared" si="1"/>
        <v>10</v>
      </c>
    </row>
    <row r="22" spans="1:10" x14ac:dyDescent="0.25">
      <c r="A22" s="115">
        <f t="shared" si="0"/>
        <v>11</v>
      </c>
      <c r="B22" s="121" t="s">
        <v>31</v>
      </c>
      <c r="C22" s="423">
        <v>-6.9126708186344317</v>
      </c>
      <c r="D22" s="128"/>
      <c r="E22" s="132" t="s">
        <v>53</v>
      </c>
      <c r="F22" s="118">
        <f t="shared" si="1"/>
        <v>11</v>
      </c>
    </row>
    <row r="23" spans="1:10" x14ac:dyDescent="0.25">
      <c r="A23" s="115">
        <f t="shared" si="0"/>
        <v>12</v>
      </c>
      <c r="B23" s="129"/>
      <c r="C23" s="136"/>
      <c r="D23" s="137"/>
      <c r="E23" s="132"/>
      <c r="F23" s="118">
        <f t="shared" si="1"/>
        <v>12</v>
      </c>
    </row>
    <row r="24" spans="1:10" x14ac:dyDescent="0.25">
      <c r="A24" s="115">
        <f t="shared" si="0"/>
        <v>13</v>
      </c>
      <c r="B24" s="129" t="s">
        <v>33</v>
      </c>
      <c r="C24" s="44">
        <f>C18+C20+C22</f>
        <v>909.3716246406459</v>
      </c>
      <c r="D24" s="21" t="s">
        <v>24</v>
      </c>
      <c r="E24" s="132" t="s">
        <v>54</v>
      </c>
      <c r="F24" s="118">
        <f t="shared" si="1"/>
        <v>13</v>
      </c>
      <c r="H24" s="22"/>
    </row>
    <row r="25" spans="1:10" x14ac:dyDescent="0.25">
      <c r="A25" s="115">
        <f t="shared" si="0"/>
        <v>14</v>
      </c>
      <c r="B25" s="138"/>
      <c r="C25" s="41"/>
      <c r="D25" s="42"/>
      <c r="E25" s="132"/>
      <c r="F25" s="118">
        <f t="shared" si="1"/>
        <v>14</v>
      </c>
      <c r="H25" s="22"/>
    </row>
    <row r="26" spans="1:10" x14ac:dyDescent="0.25">
      <c r="A26" s="115">
        <f t="shared" si="0"/>
        <v>15</v>
      </c>
      <c r="B26" s="127" t="s">
        <v>34</v>
      </c>
      <c r="C26" s="425">
        <v>-0.11252338032306822</v>
      </c>
      <c r="D26" s="42"/>
      <c r="E26" s="132" t="s">
        <v>55</v>
      </c>
      <c r="F26" s="118">
        <f t="shared" si="1"/>
        <v>15</v>
      </c>
      <c r="H26" s="22"/>
    </row>
    <row r="27" spans="1:10" x14ac:dyDescent="0.25">
      <c r="A27" s="115">
        <f t="shared" si="0"/>
        <v>16</v>
      </c>
      <c r="B27" s="113"/>
      <c r="C27" s="426"/>
      <c r="D27" s="139"/>
      <c r="E27" s="132"/>
      <c r="F27" s="118">
        <f t="shared" si="1"/>
        <v>16</v>
      </c>
    </row>
    <row r="28" spans="1:10" ht="16.5" thickBot="1" x14ac:dyDescent="0.3">
      <c r="A28" s="115">
        <f t="shared" si="0"/>
        <v>17</v>
      </c>
      <c r="B28" s="130" t="s">
        <v>36</v>
      </c>
      <c r="C28" s="140">
        <f>C24+C26</f>
        <v>909.25910126032284</v>
      </c>
      <c r="D28" s="21" t="s">
        <v>24</v>
      </c>
      <c r="E28" s="132" t="s">
        <v>56</v>
      </c>
      <c r="F28" s="118">
        <f t="shared" si="1"/>
        <v>17</v>
      </c>
      <c r="I28" s="18"/>
      <c r="J28" s="141"/>
    </row>
    <row r="29" spans="1:10" ht="17.25" thickTop="1" thickBot="1" x14ac:dyDescent="0.3">
      <c r="A29" s="115">
        <f t="shared" si="0"/>
        <v>18</v>
      </c>
      <c r="B29" s="142"/>
      <c r="C29" s="427"/>
      <c r="D29" s="114"/>
      <c r="E29" s="114"/>
      <c r="F29" s="118">
        <f t="shared" si="1"/>
        <v>18</v>
      </c>
    </row>
    <row r="31" spans="1:10" ht="16.5" thickBot="1" x14ac:dyDescent="0.3">
      <c r="A31" s="406"/>
      <c r="B31" s="428"/>
      <c r="C31" s="144"/>
      <c r="D31" s="144"/>
      <c r="E31" s="144"/>
      <c r="F31" s="406"/>
    </row>
    <row r="32" spans="1:10" x14ac:dyDescent="0.25">
      <c r="A32" s="115" t="s">
        <v>2</v>
      </c>
      <c r="B32" s="145"/>
      <c r="C32" s="414"/>
      <c r="D32" s="112"/>
      <c r="E32" s="112"/>
      <c r="F32" s="118" t="s">
        <v>2</v>
      </c>
    </row>
    <row r="33" spans="1:8" x14ac:dyDescent="0.25">
      <c r="A33" s="115" t="s">
        <v>3</v>
      </c>
      <c r="B33" s="415" t="s">
        <v>37</v>
      </c>
      <c r="C33" s="416" t="str">
        <f>C10</f>
        <v>Amounts</v>
      </c>
      <c r="D33" s="417"/>
      <c r="E33" s="417" t="str">
        <f>E10</f>
        <v>Reference</v>
      </c>
      <c r="F33" s="118" t="s">
        <v>3</v>
      </c>
    </row>
    <row r="34" spans="1:8" x14ac:dyDescent="0.25">
      <c r="A34" s="115">
        <f>A29+1</f>
        <v>19</v>
      </c>
      <c r="B34" s="146"/>
      <c r="C34" s="419"/>
      <c r="D34" s="119"/>
      <c r="E34" s="120"/>
      <c r="F34" s="118">
        <f>F29+1</f>
        <v>19</v>
      </c>
    </row>
    <row r="35" spans="1:8" x14ac:dyDescent="0.25">
      <c r="A35" s="115">
        <f>A34+1</f>
        <v>20</v>
      </c>
      <c r="B35" s="121" t="str">
        <f>B12</f>
        <v>Section 1 - Direct Maintenance Expense Cost Component</v>
      </c>
      <c r="C35" s="429">
        <f>C12/12</f>
        <v>0</v>
      </c>
      <c r="D35" s="147"/>
      <c r="E35" s="123" t="str">
        <f>"Line "&amp;A12&amp;" / "&amp;C51&amp;" Months"</f>
        <v>Line 1 / 12 Months</v>
      </c>
      <c r="F35" s="118">
        <f>F34+1</f>
        <v>20</v>
      </c>
    </row>
    <row r="36" spans="1:8" x14ac:dyDescent="0.25">
      <c r="A36" s="115">
        <f t="shared" ref="A36:A54" si="2">A35+1</f>
        <v>21</v>
      </c>
      <c r="B36" s="124"/>
      <c r="C36" s="430"/>
      <c r="D36" s="148"/>
      <c r="E36" s="149"/>
      <c r="F36" s="118">
        <f t="shared" ref="F36:F54" si="3">F35+1</f>
        <v>21</v>
      </c>
    </row>
    <row r="37" spans="1:8" x14ac:dyDescent="0.25">
      <c r="A37" s="115">
        <f t="shared" si="2"/>
        <v>22</v>
      </c>
      <c r="B37" s="121" t="str">
        <f>B14</f>
        <v>Section 2 - Non-Direct Expense Cost Component</v>
      </c>
      <c r="C37" s="431">
        <f>C14/12</f>
        <v>78.259301937986564</v>
      </c>
      <c r="D37" s="21" t="s">
        <v>24</v>
      </c>
      <c r="E37" s="123" t="str">
        <f>"Line "&amp;A14&amp;" / "&amp;C51&amp;" Months"</f>
        <v>Line 3 / 12 Months</v>
      </c>
      <c r="F37" s="118">
        <f t="shared" si="3"/>
        <v>22</v>
      </c>
    </row>
    <row r="38" spans="1:8" x14ac:dyDescent="0.25">
      <c r="A38" s="115">
        <f t="shared" si="2"/>
        <v>23</v>
      </c>
      <c r="B38" s="124"/>
      <c r="C38" s="432"/>
      <c r="D38" s="150"/>
      <c r="E38" s="151"/>
      <c r="F38" s="118">
        <f t="shared" si="3"/>
        <v>23</v>
      </c>
    </row>
    <row r="39" spans="1:8" x14ac:dyDescent="0.25">
      <c r="A39" s="115">
        <f t="shared" si="2"/>
        <v>24</v>
      </c>
      <c r="B39" s="121" t="str">
        <f>B16</f>
        <v>Section 3 - Cost Component Containing Other Specific Expenses</v>
      </c>
      <c r="C39" s="433">
        <f>C16/12</f>
        <v>-4.7940963787455502</v>
      </c>
      <c r="D39" s="21"/>
      <c r="E39" s="123" t="str">
        <f>"Line "&amp;A16&amp;" / "&amp;C51&amp;" Months"</f>
        <v>Line 5 / 12 Months</v>
      </c>
      <c r="F39" s="118">
        <f t="shared" si="3"/>
        <v>24</v>
      </c>
    </row>
    <row r="40" spans="1:8" x14ac:dyDescent="0.25">
      <c r="A40" s="115">
        <f t="shared" si="2"/>
        <v>25</v>
      </c>
      <c r="B40" s="133"/>
      <c r="C40" s="434"/>
      <c r="D40" s="150"/>
      <c r="E40" s="123"/>
      <c r="F40" s="118">
        <f t="shared" si="3"/>
        <v>25</v>
      </c>
    </row>
    <row r="41" spans="1:8" x14ac:dyDescent="0.25">
      <c r="A41" s="115">
        <f t="shared" si="2"/>
        <v>26</v>
      </c>
      <c r="B41" s="130" t="s">
        <v>41</v>
      </c>
      <c r="C41" s="435">
        <f>C35+C37+C39</f>
        <v>73.465205559241014</v>
      </c>
      <c r="D41" s="21" t="s">
        <v>24</v>
      </c>
      <c r="E41" s="132" t="str">
        <f>"Sum Lines "&amp;A35&amp;", "&amp;A37&amp;", "&amp;A39</f>
        <v>Sum Lines 20, 22, 24</v>
      </c>
      <c r="F41" s="118">
        <f t="shared" si="3"/>
        <v>26</v>
      </c>
    </row>
    <row r="42" spans="1:8" x14ac:dyDescent="0.25">
      <c r="A42" s="115">
        <f t="shared" si="2"/>
        <v>27</v>
      </c>
      <c r="B42" s="146"/>
      <c r="C42" s="432"/>
      <c r="D42" s="150"/>
      <c r="E42" s="126"/>
      <c r="F42" s="118">
        <f t="shared" si="3"/>
        <v>27</v>
      </c>
    </row>
    <row r="43" spans="1:8" x14ac:dyDescent="0.25">
      <c r="A43" s="115">
        <f t="shared" si="2"/>
        <v>28</v>
      </c>
      <c r="B43" s="121" t="str">
        <f>LEFT(B20,45)</f>
        <v>Section 4 - True-Up Adjustment Cost Component</v>
      </c>
      <c r="C43" s="431">
        <f>C20/12</f>
        <v>2.8918190623656916</v>
      </c>
      <c r="D43" s="21" t="s">
        <v>24</v>
      </c>
      <c r="E43" s="123" t="str">
        <f>"Line "&amp;A20&amp;" / "&amp;C51&amp;" Months"</f>
        <v>Line 9 / 12 Months</v>
      </c>
      <c r="F43" s="118">
        <f t="shared" si="3"/>
        <v>28</v>
      </c>
    </row>
    <row r="44" spans="1:8" x14ac:dyDescent="0.25">
      <c r="A44" s="115">
        <f t="shared" si="2"/>
        <v>29</v>
      </c>
      <c r="B44" s="121"/>
      <c r="C44" s="432"/>
      <c r="D44" s="150"/>
      <c r="E44" s="153"/>
      <c r="F44" s="118">
        <f t="shared" si="3"/>
        <v>29</v>
      </c>
    </row>
    <row r="45" spans="1:8" x14ac:dyDescent="0.25">
      <c r="A45" s="115">
        <f t="shared" si="2"/>
        <v>30</v>
      </c>
      <c r="B45" s="121" t="str">
        <f>B22</f>
        <v>Section 5 - Interest True-Up Adjustment Cost Component</v>
      </c>
      <c r="C45" s="436">
        <f>C22/12</f>
        <v>-0.57605590155286934</v>
      </c>
      <c r="D45" s="152"/>
      <c r="E45" s="132" t="str">
        <f>"Line "&amp;A22&amp;" / "&amp;C51&amp;" Months"</f>
        <v>Line 11 / 12 Months</v>
      </c>
      <c r="F45" s="118">
        <f t="shared" si="3"/>
        <v>30</v>
      </c>
    </row>
    <row r="46" spans="1:8" x14ac:dyDescent="0.25">
      <c r="A46" s="115">
        <f t="shared" si="2"/>
        <v>31</v>
      </c>
      <c r="B46" s="133"/>
      <c r="C46" s="437"/>
      <c r="D46" s="23"/>
      <c r="E46" s="154"/>
      <c r="F46" s="118">
        <f t="shared" si="3"/>
        <v>31</v>
      </c>
    </row>
    <row r="47" spans="1:8" x14ac:dyDescent="0.25">
      <c r="A47" s="115">
        <f t="shared" si="2"/>
        <v>32</v>
      </c>
      <c r="B47" s="127" t="str">
        <f>B26</f>
        <v>Other Adjustments</v>
      </c>
      <c r="C47" s="433">
        <f>C26/12</f>
        <v>-9.3769483602556842E-3</v>
      </c>
      <c r="D47" s="152"/>
      <c r="E47" s="132" t="str">
        <f>"Line "&amp;A26&amp;" / "&amp;C51&amp;" Months"</f>
        <v>Line 15 / 12 Months</v>
      </c>
      <c r="F47" s="118">
        <f t="shared" si="3"/>
        <v>32</v>
      </c>
    </row>
    <row r="48" spans="1:8" x14ac:dyDescent="0.25">
      <c r="A48" s="115">
        <f t="shared" si="2"/>
        <v>33</v>
      </c>
      <c r="B48" s="129"/>
      <c r="C48" s="437"/>
      <c r="D48" s="23"/>
      <c r="E48" s="154"/>
      <c r="F48" s="118">
        <f t="shared" si="3"/>
        <v>33</v>
      </c>
      <c r="H48" s="349"/>
    </row>
    <row r="49" spans="1:8" ht="16.5" thickBot="1" x14ac:dyDescent="0.3">
      <c r="A49" s="115">
        <f t="shared" si="2"/>
        <v>34</v>
      </c>
      <c r="B49" s="129" t="s">
        <v>45</v>
      </c>
      <c r="C49" s="438">
        <f>C28/12</f>
        <v>75.771591771693565</v>
      </c>
      <c r="D49" s="21" t="s">
        <v>24</v>
      </c>
      <c r="E49" s="132" t="str">
        <f>"Sum Lines "&amp;A41&amp;", "&amp;A43&amp;", "&amp;A45&amp;", "&amp;A47</f>
        <v>Sum Lines 26, 28, 30, 32</v>
      </c>
      <c r="F49" s="118">
        <f t="shared" si="3"/>
        <v>34</v>
      </c>
      <c r="H49" s="402"/>
    </row>
    <row r="50" spans="1:8" ht="16.5" thickTop="1" x14ac:dyDescent="0.25">
      <c r="A50" s="115">
        <f t="shared" si="2"/>
        <v>35</v>
      </c>
      <c r="B50" s="146"/>
      <c r="C50" s="439"/>
      <c r="D50" s="155"/>
      <c r="E50" s="156"/>
      <c r="F50" s="118">
        <f t="shared" si="3"/>
        <v>35</v>
      </c>
    </row>
    <row r="51" spans="1:8" x14ac:dyDescent="0.25">
      <c r="A51" s="115">
        <f t="shared" si="2"/>
        <v>36</v>
      </c>
      <c r="B51" s="124" t="s">
        <v>11</v>
      </c>
      <c r="C51" s="440">
        <v>12</v>
      </c>
      <c r="D51" s="157"/>
      <c r="E51" s="156"/>
      <c r="F51" s="118">
        <f t="shared" si="3"/>
        <v>36</v>
      </c>
    </row>
    <row r="52" spans="1:8" x14ac:dyDescent="0.25">
      <c r="A52" s="115">
        <f t="shared" si="2"/>
        <v>37</v>
      </c>
      <c r="B52" s="146"/>
      <c r="C52" s="439"/>
      <c r="D52" s="155"/>
      <c r="E52" s="158"/>
      <c r="F52" s="118">
        <f t="shared" si="3"/>
        <v>37</v>
      </c>
    </row>
    <row r="53" spans="1:8" ht="16.5" thickBot="1" x14ac:dyDescent="0.3">
      <c r="A53" s="115">
        <f t="shared" si="2"/>
        <v>38</v>
      </c>
      <c r="B53" s="130" t="str">
        <f>B28</f>
        <v>Total Annual Costs</v>
      </c>
      <c r="C53" s="441">
        <f>C49*C51</f>
        <v>909.25910126032272</v>
      </c>
      <c r="D53" s="21" t="s">
        <v>24</v>
      </c>
      <c r="E53" s="132" t="str">
        <f>"Line "&amp;A49&amp;" x Line "&amp;A51</f>
        <v>Line 34 x Line 36</v>
      </c>
      <c r="F53" s="118">
        <f t="shared" si="3"/>
        <v>38</v>
      </c>
    </row>
    <row r="54" spans="1:8" ht="17.25" thickTop="1" thickBot="1" x14ac:dyDescent="0.3">
      <c r="A54" s="115">
        <f t="shared" si="2"/>
        <v>39</v>
      </c>
      <c r="B54" s="114"/>
      <c r="C54" s="442"/>
      <c r="D54" s="159"/>
      <c r="E54" s="160"/>
      <c r="F54" s="118">
        <f t="shared" si="3"/>
        <v>39</v>
      </c>
    </row>
    <row r="57" spans="1:8" x14ac:dyDescent="0.25">
      <c r="A57" s="21" t="s">
        <v>24</v>
      </c>
      <c r="B57" s="217" t="s">
        <v>331</v>
      </c>
    </row>
    <row r="58" spans="1:8" x14ac:dyDescent="0.25">
      <c r="B58" s="20"/>
    </row>
  </sheetData>
  <mergeCells count="5">
    <mergeCell ref="B3:E3"/>
    <mergeCell ref="B4:E4"/>
    <mergeCell ref="B5:E5"/>
    <mergeCell ref="B6:E6"/>
    <mergeCell ref="B7:E7"/>
  </mergeCells>
  <printOptions horizontalCentered="1"/>
  <pageMargins left="0.25" right="0.25" top="0.5" bottom="0.5" header="0.35" footer="0.25"/>
  <pageSetup scale="61" orientation="portrait" r:id="rId1"/>
  <headerFooter scaleWithDoc="0" alignWithMargins="0">
    <oddHeader>&amp;C&amp;"Times New Roman,Bold"&amp;7AS FILED</oddHeader>
    <oddFooter>&amp;L&amp;F&amp;CPage 4&amp;R&amp;A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1552-422B-4C19-B45D-F2AADFBDF86B}">
  <dimension ref="A1:J161"/>
  <sheetViews>
    <sheetView zoomScaleNormal="100" workbookViewId="0">
      <selection activeCell="B5" sqref="B5:G5"/>
    </sheetView>
  </sheetViews>
  <sheetFormatPr defaultColWidth="8.85546875" defaultRowHeight="15.75" x14ac:dyDescent="0.25"/>
  <cols>
    <col min="1" max="1" width="5.140625" style="29" customWidth="1"/>
    <col min="2" max="2" width="93.140625" style="17" bestFit="1" customWidth="1"/>
    <col min="3" max="3" width="10.42578125" style="17" customWidth="1"/>
    <col min="4" max="4" width="1.5703125" style="17" customWidth="1"/>
    <col min="5" max="5" width="16.85546875" style="17" customWidth="1"/>
    <col min="6" max="6" width="1.5703125" style="17" customWidth="1"/>
    <col min="7" max="7" width="43.42578125" style="17" customWidth="1"/>
    <col min="8" max="8" width="5.140625" style="28" customWidth="1"/>
    <col min="9" max="9" width="8.85546875" style="17"/>
    <col min="10" max="10" width="9.85546875" style="17" bestFit="1" customWidth="1"/>
    <col min="11" max="16384" width="8.85546875" style="17"/>
  </cols>
  <sheetData>
    <row r="1" spans="1:8" x14ac:dyDescent="0.25">
      <c r="A1" s="216"/>
      <c r="B1" s="217"/>
      <c r="C1" s="217"/>
      <c r="D1" s="217"/>
      <c r="E1" s="218"/>
      <c r="F1" s="218"/>
      <c r="G1" s="218"/>
      <c r="H1" s="111"/>
    </row>
    <row r="2" spans="1:8" x14ac:dyDescent="0.25">
      <c r="A2" s="216"/>
      <c r="B2" s="555" t="s">
        <v>14</v>
      </c>
      <c r="C2" s="555"/>
      <c r="D2" s="555"/>
      <c r="E2" s="555"/>
      <c r="F2" s="555"/>
      <c r="G2" s="555"/>
      <c r="H2" s="111"/>
    </row>
    <row r="3" spans="1:8" x14ac:dyDescent="0.25">
      <c r="B3" s="555" t="s">
        <v>318</v>
      </c>
      <c r="C3" s="555"/>
      <c r="D3" s="555"/>
      <c r="E3" s="555"/>
      <c r="F3" s="555"/>
      <c r="G3" s="555"/>
      <c r="H3" s="216"/>
    </row>
    <row r="4" spans="1:8" x14ac:dyDescent="0.25">
      <c r="B4" s="555" t="s">
        <v>58</v>
      </c>
      <c r="C4" s="555"/>
      <c r="D4" s="555"/>
      <c r="E4" s="555"/>
      <c r="F4" s="555"/>
      <c r="G4" s="555"/>
      <c r="H4" s="216"/>
    </row>
    <row r="5" spans="1:8" x14ac:dyDescent="0.25">
      <c r="B5" s="556" t="s">
        <v>252</v>
      </c>
      <c r="C5" s="556"/>
      <c r="D5" s="556"/>
      <c r="E5" s="556"/>
      <c r="F5" s="556"/>
      <c r="G5" s="556"/>
      <c r="H5" s="216"/>
    </row>
    <row r="6" spans="1:8" x14ac:dyDescent="0.25">
      <c r="B6" s="557" t="s">
        <v>1</v>
      </c>
      <c r="C6" s="557"/>
      <c r="D6" s="557"/>
      <c r="E6" s="557"/>
      <c r="F6" s="557"/>
      <c r="G6" s="557"/>
      <c r="H6" s="219"/>
    </row>
    <row r="7" spans="1:8" x14ac:dyDescent="0.25">
      <c r="A7" s="220"/>
      <c r="B7" s="296"/>
      <c r="C7" s="296"/>
      <c r="D7" s="296"/>
      <c r="E7" s="296"/>
      <c r="F7" s="296"/>
      <c r="G7" s="218"/>
      <c r="H7" s="111"/>
    </row>
    <row r="8" spans="1:8" x14ac:dyDescent="0.25">
      <c r="A8" s="221" t="s">
        <v>2</v>
      </c>
      <c r="B8" s="217"/>
      <c r="C8" s="217"/>
      <c r="D8" s="217"/>
      <c r="E8" s="296"/>
      <c r="F8" s="296"/>
      <c r="G8" s="217"/>
      <c r="H8" s="221" t="s">
        <v>2</v>
      </c>
    </row>
    <row r="9" spans="1:8" x14ac:dyDescent="0.25">
      <c r="A9" s="221" t="s">
        <v>3</v>
      </c>
      <c r="B9" s="217"/>
      <c r="C9" s="217"/>
      <c r="D9" s="217"/>
      <c r="E9" s="386" t="s">
        <v>5</v>
      </c>
      <c r="F9" s="222"/>
      <c r="G9" s="386" t="s">
        <v>6</v>
      </c>
      <c r="H9" s="221" t="s">
        <v>3</v>
      </c>
    </row>
    <row r="10" spans="1:8" x14ac:dyDescent="0.25">
      <c r="A10" s="221"/>
      <c r="B10" s="217"/>
      <c r="C10" s="217"/>
      <c r="D10" s="217"/>
      <c r="E10" s="296"/>
      <c r="F10" s="222"/>
      <c r="G10" s="296"/>
      <c r="H10" s="221"/>
    </row>
    <row r="11" spans="1:8" x14ac:dyDescent="0.25">
      <c r="A11" s="221">
        <v>1</v>
      </c>
      <c r="B11" s="223" t="s">
        <v>59</v>
      </c>
      <c r="C11" s="223"/>
      <c r="D11" s="223"/>
      <c r="E11" s="218"/>
      <c r="F11" s="218"/>
      <c r="G11" s="296"/>
      <c r="H11" s="221">
        <f>A11</f>
        <v>1</v>
      </c>
    </row>
    <row r="12" spans="1:8" x14ac:dyDescent="0.25">
      <c r="A12" s="221">
        <f>A11+1</f>
        <v>2</v>
      </c>
      <c r="B12" s="224" t="s">
        <v>60</v>
      </c>
      <c r="C12" s="225"/>
      <c r="D12" s="225"/>
      <c r="E12" s="229">
        <f>E55</f>
        <v>6.6164028400862674E-3</v>
      </c>
      <c r="F12" s="230"/>
      <c r="G12" s="226" t="s">
        <v>302</v>
      </c>
      <c r="H12" s="221">
        <f>H11+1</f>
        <v>2</v>
      </c>
    </row>
    <row r="13" spans="1:8" x14ac:dyDescent="0.25">
      <c r="A13" s="221">
        <f t="shared" ref="A13:A35" si="0">A12+1</f>
        <v>3</v>
      </c>
      <c r="B13" s="217"/>
      <c r="C13" s="227"/>
      <c r="D13" s="227"/>
      <c r="E13" s="228"/>
      <c r="F13" s="222"/>
      <c r="G13" s="226"/>
      <c r="H13" s="221">
        <f t="shared" ref="H13:H35" si="1">H12+1</f>
        <v>3</v>
      </c>
    </row>
    <row r="14" spans="1:8" x14ac:dyDescent="0.25">
      <c r="A14" s="221">
        <f t="shared" si="0"/>
        <v>4</v>
      </c>
      <c r="B14" s="224" t="s">
        <v>61</v>
      </c>
      <c r="C14" s="225"/>
      <c r="D14" s="225"/>
      <c r="E14" s="229">
        <f>E60</f>
        <v>9.9325159585557619E-3</v>
      </c>
      <c r="F14" s="21"/>
      <c r="G14" s="226" t="s">
        <v>303</v>
      </c>
      <c r="H14" s="221">
        <f t="shared" si="1"/>
        <v>4</v>
      </c>
    </row>
    <row r="15" spans="1:8" x14ac:dyDescent="0.25">
      <c r="A15" s="221">
        <f t="shared" si="0"/>
        <v>5</v>
      </c>
      <c r="B15" s="218"/>
      <c r="C15" s="220"/>
      <c r="D15" s="220"/>
      <c r="E15" s="231"/>
      <c r="F15" s="232"/>
      <c r="G15" s="226"/>
      <c r="H15" s="221">
        <f t="shared" si="1"/>
        <v>5</v>
      </c>
    </row>
    <row r="16" spans="1:8" x14ac:dyDescent="0.25">
      <c r="A16" s="221">
        <f t="shared" si="0"/>
        <v>6</v>
      </c>
      <c r="B16" s="218" t="s">
        <v>62</v>
      </c>
      <c r="C16" s="220"/>
      <c r="D16" s="220"/>
      <c r="E16" s="387">
        <f>E65</f>
        <v>1.0972402310643796E-2</v>
      </c>
      <c r="F16" s="232"/>
      <c r="G16" s="226" t="s">
        <v>239</v>
      </c>
      <c r="H16" s="221">
        <f t="shared" si="1"/>
        <v>6</v>
      </c>
    </row>
    <row r="17" spans="1:8" x14ac:dyDescent="0.25">
      <c r="A17" s="221">
        <f t="shared" si="0"/>
        <v>7</v>
      </c>
      <c r="B17" s="218"/>
      <c r="C17" s="220"/>
      <c r="D17" s="220"/>
      <c r="E17" s="231"/>
      <c r="F17" s="232"/>
      <c r="G17" s="226"/>
      <c r="H17" s="221">
        <f t="shared" si="1"/>
        <v>7</v>
      </c>
    </row>
    <row r="18" spans="1:8" x14ac:dyDescent="0.25">
      <c r="A18" s="221">
        <f t="shared" si="0"/>
        <v>8</v>
      </c>
      <c r="B18" s="224" t="s">
        <v>63</v>
      </c>
      <c r="C18" s="225"/>
      <c r="D18" s="225"/>
      <c r="E18" s="229">
        <f>E70</f>
        <v>3.2396471705873188E-4</v>
      </c>
      <c r="F18" s="230"/>
      <c r="G18" s="226" t="s">
        <v>304</v>
      </c>
      <c r="H18" s="221">
        <f t="shared" si="1"/>
        <v>8</v>
      </c>
    </row>
    <row r="19" spans="1:8" x14ac:dyDescent="0.25">
      <c r="A19" s="221">
        <f t="shared" si="0"/>
        <v>9</v>
      </c>
      <c r="B19" s="217"/>
      <c r="C19" s="227"/>
      <c r="D19" s="227"/>
      <c r="E19" s="228"/>
      <c r="F19" s="222"/>
      <c r="G19" s="226"/>
      <c r="H19" s="221">
        <f t="shared" si="1"/>
        <v>9</v>
      </c>
    </row>
    <row r="20" spans="1:8" x14ac:dyDescent="0.25">
      <c r="A20" s="221">
        <f t="shared" si="0"/>
        <v>10</v>
      </c>
      <c r="B20" s="224" t="s">
        <v>64</v>
      </c>
      <c r="C20" s="227"/>
      <c r="D20" s="227"/>
      <c r="E20" s="229">
        <f>E83</f>
        <v>1.6948911864038726E-3</v>
      </c>
      <c r="F20" s="222"/>
      <c r="G20" s="226" t="s">
        <v>305</v>
      </c>
      <c r="H20" s="221">
        <f t="shared" si="1"/>
        <v>10</v>
      </c>
    </row>
    <row r="21" spans="1:8" x14ac:dyDescent="0.25">
      <c r="A21" s="221">
        <f t="shared" si="0"/>
        <v>11</v>
      </c>
      <c r="B21" s="217"/>
      <c r="C21" s="227"/>
      <c r="D21" s="227"/>
      <c r="E21" s="228"/>
      <c r="F21" s="222"/>
      <c r="G21" s="226"/>
      <c r="H21" s="221">
        <f t="shared" si="1"/>
        <v>11</v>
      </c>
    </row>
    <row r="22" spans="1:8" x14ac:dyDescent="0.25">
      <c r="A22" s="221">
        <f t="shared" si="0"/>
        <v>12</v>
      </c>
      <c r="B22" s="224" t="s">
        <v>65</v>
      </c>
      <c r="C22" s="225"/>
      <c r="D22" s="225"/>
      <c r="E22" s="229">
        <f>E100</f>
        <v>4.7411730665875883E-3</v>
      </c>
      <c r="F22" s="230"/>
      <c r="G22" s="226" t="s">
        <v>306</v>
      </c>
      <c r="H22" s="221">
        <f t="shared" si="1"/>
        <v>12</v>
      </c>
    </row>
    <row r="23" spans="1:8" x14ac:dyDescent="0.25">
      <c r="A23" s="221">
        <f t="shared" si="0"/>
        <v>13</v>
      </c>
      <c r="B23" s="233"/>
      <c r="C23" s="234"/>
      <c r="D23" s="234"/>
      <c r="E23" s="235"/>
      <c r="F23" s="236"/>
      <c r="G23" s="226"/>
      <c r="H23" s="221">
        <f t="shared" si="1"/>
        <v>13</v>
      </c>
    </row>
    <row r="24" spans="1:8" x14ac:dyDescent="0.25">
      <c r="A24" s="221">
        <f t="shared" si="0"/>
        <v>14</v>
      </c>
      <c r="B24" s="224" t="s">
        <v>66</v>
      </c>
      <c r="C24" s="225"/>
      <c r="D24" s="225"/>
      <c r="E24" s="410">
        <f>SUM(E12:E22)</f>
        <v>3.4281350079336019E-2</v>
      </c>
      <c r="F24" s="21"/>
      <c r="G24" s="226" t="s">
        <v>307</v>
      </c>
      <c r="H24" s="221">
        <f t="shared" si="1"/>
        <v>14</v>
      </c>
    </row>
    <row r="25" spans="1:8" x14ac:dyDescent="0.25">
      <c r="A25" s="221">
        <f t="shared" si="0"/>
        <v>15</v>
      </c>
      <c r="B25" s="217"/>
      <c r="C25" s="227"/>
      <c r="D25" s="227"/>
      <c r="E25" s="237"/>
      <c r="F25" s="238"/>
      <c r="G25" s="226"/>
      <c r="H25" s="221">
        <f t="shared" si="1"/>
        <v>15</v>
      </c>
    </row>
    <row r="26" spans="1:8" x14ac:dyDescent="0.25">
      <c r="A26" s="221">
        <f t="shared" si="0"/>
        <v>16</v>
      </c>
      <c r="B26" s="218" t="s">
        <v>67</v>
      </c>
      <c r="C26" s="239">
        <v>1.0274999999999999E-2</v>
      </c>
      <c r="D26" s="227"/>
      <c r="E26" s="388">
        <f>E24*C26</f>
        <v>3.5224087206517759E-4</v>
      </c>
      <c r="F26" s="240"/>
      <c r="G26" s="226" t="s">
        <v>308</v>
      </c>
      <c r="H26" s="221">
        <f t="shared" si="1"/>
        <v>16</v>
      </c>
    </row>
    <row r="27" spans="1:8" x14ac:dyDescent="0.25">
      <c r="A27" s="221">
        <f t="shared" si="0"/>
        <v>17</v>
      </c>
      <c r="B27" s="217"/>
      <c r="C27" s="227"/>
      <c r="D27" s="227"/>
      <c r="E27" s="241"/>
      <c r="F27" s="242"/>
      <c r="G27" s="226"/>
      <c r="H27" s="221">
        <f t="shared" si="1"/>
        <v>17</v>
      </c>
    </row>
    <row r="28" spans="1:8" ht="16.5" thickBot="1" x14ac:dyDescent="0.3">
      <c r="A28" s="221">
        <f t="shared" si="0"/>
        <v>18</v>
      </c>
      <c r="B28" s="217" t="s">
        <v>68</v>
      </c>
      <c r="C28" s="227"/>
      <c r="D28" s="227"/>
      <c r="E28" s="409">
        <f>E24+E26</f>
        <v>3.46335909514012E-2</v>
      </c>
      <c r="F28" s="21"/>
      <c r="G28" s="226" t="s">
        <v>309</v>
      </c>
      <c r="H28" s="221">
        <f t="shared" si="1"/>
        <v>18</v>
      </c>
    </row>
    <row r="29" spans="1:8" ht="16.5" thickTop="1" x14ac:dyDescent="0.25">
      <c r="A29" s="221">
        <f t="shared" si="0"/>
        <v>19</v>
      </c>
      <c r="B29" s="218"/>
      <c r="C29" s="220"/>
      <c r="D29" s="220"/>
      <c r="E29" s="227"/>
      <c r="F29" s="217"/>
      <c r="G29" s="217"/>
      <c r="H29" s="221">
        <f t="shared" si="1"/>
        <v>19</v>
      </c>
    </row>
    <row r="30" spans="1:8" x14ac:dyDescent="0.25">
      <c r="A30" s="221">
        <f t="shared" si="0"/>
        <v>20</v>
      </c>
      <c r="B30" s="223" t="s">
        <v>69</v>
      </c>
      <c r="C30" s="243"/>
      <c r="D30" s="243"/>
      <c r="E30" s="220"/>
      <c r="F30" s="218"/>
      <c r="G30" s="217"/>
      <c r="H30" s="221">
        <f t="shared" si="1"/>
        <v>20</v>
      </c>
    </row>
    <row r="31" spans="1:8" x14ac:dyDescent="0.25">
      <c r="A31" s="221">
        <f t="shared" si="0"/>
        <v>21</v>
      </c>
      <c r="B31" s="224" t="s">
        <v>70</v>
      </c>
      <c r="C31" s="225"/>
      <c r="D31" s="225"/>
      <c r="E31" s="195">
        <v>27000</v>
      </c>
      <c r="F31" s="222"/>
      <c r="G31" s="226" t="s">
        <v>71</v>
      </c>
      <c r="H31" s="221">
        <f t="shared" si="1"/>
        <v>21</v>
      </c>
    </row>
    <row r="32" spans="1:8" x14ac:dyDescent="0.25">
      <c r="A32" s="221">
        <f t="shared" si="0"/>
        <v>22</v>
      </c>
      <c r="B32" s="224"/>
      <c r="C32" s="225"/>
      <c r="D32" s="225"/>
      <c r="E32" s="225"/>
      <c r="F32" s="224"/>
      <c r="G32" s="226"/>
      <c r="H32" s="221">
        <f t="shared" si="1"/>
        <v>22</v>
      </c>
    </row>
    <row r="33" spans="1:8" x14ac:dyDescent="0.25">
      <c r="A33" s="221">
        <f t="shared" si="0"/>
        <v>23</v>
      </c>
      <c r="B33" s="224" t="s">
        <v>72</v>
      </c>
      <c r="C33" s="225"/>
      <c r="D33" s="225"/>
      <c r="E33" s="410">
        <f>+E28</f>
        <v>3.46335909514012E-2</v>
      </c>
      <c r="F33" s="21"/>
      <c r="G33" s="226" t="s">
        <v>310</v>
      </c>
      <c r="H33" s="221">
        <f t="shared" si="1"/>
        <v>23</v>
      </c>
    </row>
    <row r="34" spans="1:8" x14ac:dyDescent="0.25">
      <c r="A34" s="221">
        <f t="shared" si="0"/>
        <v>24</v>
      </c>
      <c r="B34" s="217"/>
      <c r="C34" s="227"/>
      <c r="D34" s="227"/>
      <c r="E34" s="244"/>
      <c r="F34" s="245"/>
      <c r="G34" s="226"/>
      <c r="H34" s="221">
        <f t="shared" si="1"/>
        <v>24</v>
      </c>
    </row>
    <row r="35" spans="1:8" ht="16.5" thickBot="1" x14ac:dyDescent="0.3">
      <c r="A35" s="221">
        <f t="shared" si="0"/>
        <v>25</v>
      </c>
      <c r="B35" s="217" t="s">
        <v>73</v>
      </c>
      <c r="C35" s="225"/>
      <c r="D35" s="225"/>
      <c r="E35" s="246">
        <f>E31*E33</f>
        <v>935.1069556878324</v>
      </c>
      <c r="F35" s="21" t="s">
        <v>24</v>
      </c>
      <c r="G35" s="226" t="s">
        <v>311</v>
      </c>
      <c r="H35" s="221">
        <f t="shared" si="1"/>
        <v>25</v>
      </c>
    </row>
    <row r="36" spans="1:8" ht="16.5" thickTop="1" x14ac:dyDescent="0.25">
      <c r="A36" s="221"/>
      <c r="B36" s="217"/>
      <c r="C36" s="224"/>
      <c r="D36" s="224"/>
      <c r="E36" s="247"/>
      <c r="F36" s="248"/>
      <c r="G36" s="226"/>
      <c r="H36" s="221"/>
    </row>
    <row r="37" spans="1:8" x14ac:dyDescent="0.25">
      <c r="A37" s="221"/>
      <c r="B37" s="217"/>
      <c r="C37" s="224"/>
      <c r="D37" s="224"/>
      <c r="E37" s="247"/>
      <c r="F37" s="248"/>
      <c r="G37" s="226"/>
      <c r="H37" s="221"/>
    </row>
    <row r="38" spans="1:8" x14ac:dyDescent="0.25">
      <c r="A38" s="21" t="s">
        <v>24</v>
      </c>
      <c r="B38" s="217" t="str">
        <f>'Pg9 Rev Stmt AV'!B113</f>
        <v>Items in BOLD have changed due to removing 50 basis points in CAISO ROE Adder disallowed by FERC.</v>
      </c>
      <c r="C38" s="224"/>
      <c r="D38" s="224"/>
      <c r="E38" s="247"/>
      <c r="F38" s="248"/>
      <c r="G38" s="226"/>
      <c r="H38" s="221"/>
    </row>
    <row r="39" spans="1:8" x14ac:dyDescent="0.25">
      <c r="A39" s="21"/>
      <c r="B39" s="217"/>
      <c r="C39" s="224"/>
      <c r="D39" s="224"/>
      <c r="E39" s="247"/>
      <c r="F39" s="248"/>
      <c r="G39" s="226"/>
      <c r="H39" s="221"/>
    </row>
    <row r="40" spans="1:8" x14ac:dyDescent="0.25">
      <c r="A40" s="220"/>
      <c r="B40" s="217"/>
      <c r="C40" s="217"/>
      <c r="D40" s="217"/>
      <c r="E40" s="233"/>
      <c r="F40" s="233"/>
      <c r="G40" s="218"/>
      <c r="H40" s="111"/>
    </row>
    <row r="41" spans="1:8" x14ac:dyDescent="0.25">
      <c r="A41" s="220"/>
      <c r="B41" s="554" t="str">
        <f>B2</f>
        <v>SAN DIEGO GAS &amp; ELECTRIC COMPANY</v>
      </c>
      <c r="C41" s="554"/>
      <c r="D41" s="554"/>
      <c r="E41" s="554"/>
      <c r="F41" s="554"/>
      <c r="G41" s="554"/>
      <c r="H41" s="111"/>
    </row>
    <row r="42" spans="1:8" x14ac:dyDescent="0.25">
      <c r="B42" s="554" t="str">
        <f>B3</f>
        <v>CITIZENS' SHARE OF THE SX-PQ UNDERGROUND LINE SEGMENT</v>
      </c>
      <c r="C42" s="554"/>
      <c r="D42" s="554"/>
      <c r="E42" s="554"/>
      <c r="F42" s="554"/>
      <c r="G42" s="554"/>
      <c r="H42" s="234"/>
    </row>
    <row r="43" spans="1:8" x14ac:dyDescent="0.25">
      <c r="B43" s="555" t="str">
        <f>B4</f>
        <v xml:space="preserve">Section 2 - Non-Direct Expense Cost Component </v>
      </c>
      <c r="C43" s="555"/>
      <c r="D43" s="555"/>
      <c r="E43" s="555"/>
      <c r="F43" s="555"/>
      <c r="G43" s="555"/>
      <c r="H43" s="227"/>
    </row>
    <row r="44" spans="1:8" x14ac:dyDescent="0.25">
      <c r="B44" s="556" t="str">
        <f>B5</f>
        <v>Base Period &amp; True-Up Period 12 - Months Ending December 31, 2021</v>
      </c>
      <c r="C44" s="556"/>
      <c r="D44" s="556"/>
      <c r="E44" s="556"/>
      <c r="F44" s="556"/>
      <c r="G44" s="556"/>
      <c r="H44" s="227"/>
    </row>
    <row r="45" spans="1:8" x14ac:dyDescent="0.25">
      <c r="B45" s="557" t="str">
        <f>B6</f>
        <v>($1,000)</v>
      </c>
      <c r="C45" s="551"/>
      <c r="D45" s="551"/>
      <c r="E45" s="551"/>
      <c r="F45" s="551"/>
      <c r="G45" s="551"/>
      <c r="H45" s="46"/>
    </row>
    <row r="46" spans="1:8" x14ac:dyDescent="0.25">
      <c r="A46" s="249"/>
      <c r="B46" s="217"/>
      <c r="C46" s="217"/>
      <c r="D46" s="217"/>
      <c r="E46" s="217"/>
      <c r="F46" s="217"/>
      <c r="G46" s="217"/>
      <c r="H46" s="111"/>
    </row>
    <row r="47" spans="1:8" x14ac:dyDescent="0.25">
      <c r="A47" s="221" t="s">
        <v>2</v>
      </c>
      <c r="B47" s="217"/>
      <c r="C47" s="217"/>
      <c r="D47" s="217"/>
      <c r="E47" s="296"/>
      <c r="F47" s="296"/>
      <c r="G47" s="217"/>
      <c r="H47" s="221" t="s">
        <v>2</v>
      </c>
    </row>
    <row r="48" spans="1:8" x14ac:dyDescent="0.25">
      <c r="A48" s="221" t="s">
        <v>3</v>
      </c>
      <c r="B48" s="217"/>
      <c r="C48" s="217"/>
      <c r="D48" s="217"/>
      <c r="E48" s="386" t="s">
        <v>5</v>
      </c>
      <c r="F48" s="226"/>
      <c r="G48" s="386" t="s">
        <v>6</v>
      </c>
      <c r="H48" s="221" t="s">
        <v>3</v>
      </c>
    </row>
    <row r="49" spans="1:10" x14ac:dyDescent="0.25">
      <c r="A49" s="221"/>
      <c r="B49" s="217"/>
      <c r="C49" s="217"/>
      <c r="D49" s="217"/>
      <c r="E49" s="296"/>
      <c r="F49" s="296"/>
      <c r="G49" s="217"/>
      <c r="H49" s="221"/>
    </row>
    <row r="50" spans="1:10" x14ac:dyDescent="0.25">
      <c r="A50" s="221">
        <v>1</v>
      </c>
      <c r="B50" s="250" t="s">
        <v>74</v>
      </c>
      <c r="C50" s="250"/>
      <c r="D50" s="250"/>
      <c r="E50" s="314">
        <v>5688496.0150807938</v>
      </c>
      <c r="F50" s="296"/>
      <c r="G50" s="226" t="s">
        <v>326</v>
      </c>
      <c r="H50" s="221">
        <f>A50</f>
        <v>1</v>
      </c>
    </row>
    <row r="51" spans="1:10" x14ac:dyDescent="0.25">
      <c r="A51" s="221">
        <f>A50+1</f>
        <v>2</v>
      </c>
      <c r="B51" s="217"/>
      <c r="C51" s="217"/>
      <c r="D51" s="217"/>
      <c r="E51" s="216"/>
      <c r="F51" s="296"/>
      <c r="G51" s="217"/>
      <c r="H51" s="221">
        <f>H50+1</f>
        <v>2</v>
      </c>
    </row>
    <row r="52" spans="1:10" x14ac:dyDescent="0.25">
      <c r="A52" s="221">
        <f t="shared" ref="A52:A100" si="2">A51+1</f>
        <v>3</v>
      </c>
      <c r="B52" s="223" t="s">
        <v>75</v>
      </c>
      <c r="C52" s="223"/>
      <c r="D52" s="223"/>
      <c r="E52" s="251"/>
      <c r="F52" s="252"/>
      <c r="G52" s="217"/>
      <c r="H52" s="221">
        <f t="shared" ref="H52:H100" si="3">H51+1</f>
        <v>3</v>
      </c>
    </row>
    <row r="53" spans="1:10" x14ac:dyDescent="0.25">
      <c r="A53" s="221">
        <f t="shared" si="2"/>
        <v>4</v>
      </c>
      <c r="B53" s="224" t="s">
        <v>76</v>
      </c>
      <c r="C53" s="224"/>
      <c r="D53" s="224"/>
      <c r="E53" s="389">
        <v>37637.381189999978</v>
      </c>
      <c r="F53" s="296"/>
      <c r="G53" s="226" t="s">
        <v>253</v>
      </c>
      <c r="H53" s="221">
        <f t="shared" si="3"/>
        <v>4</v>
      </c>
      <c r="J53" s="253"/>
    </row>
    <row r="54" spans="1:10" x14ac:dyDescent="0.25">
      <c r="A54" s="221">
        <f t="shared" si="2"/>
        <v>5</v>
      </c>
      <c r="B54" s="224"/>
      <c r="C54" s="224"/>
      <c r="D54" s="224"/>
      <c r="E54" s="196"/>
      <c r="F54" s="254"/>
      <c r="G54" s="226"/>
      <c r="H54" s="221">
        <f t="shared" si="3"/>
        <v>5</v>
      </c>
      <c r="J54" s="253"/>
    </row>
    <row r="55" spans="1:10" x14ac:dyDescent="0.25">
      <c r="A55" s="221">
        <f t="shared" si="2"/>
        <v>6</v>
      </c>
      <c r="B55" s="224" t="s">
        <v>77</v>
      </c>
      <c r="C55" s="217"/>
      <c r="D55" s="217"/>
      <c r="E55" s="255">
        <f>E53/E50</f>
        <v>6.6164028400862674E-3</v>
      </c>
      <c r="F55" s="256"/>
      <c r="G55" s="226" t="s">
        <v>78</v>
      </c>
      <c r="H55" s="221">
        <f t="shared" si="3"/>
        <v>6</v>
      </c>
      <c r="J55" s="253"/>
    </row>
    <row r="56" spans="1:10" x14ac:dyDescent="0.25">
      <c r="A56" s="221">
        <f t="shared" si="2"/>
        <v>7</v>
      </c>
      <c r="B56" s="224"/>
      <c r="C56" s="224"/>
      <c r="D56" s="224"/>
      <c r="E56" s="257"/>
      <c r="F56" s="258"/>
      <c r="G56" s="226"/>
      <c r="H56" s="221">
        <f t="shared" si="3"/>
        <v>7</v>
      </c>
    </row>
    <row r="57" spans="1:10" x14ac:dyDescent="0.25">
      <c r="A57" s="221">
        <f t="shared" si="2"/>
        <v>8</v>
      </c>
      <c r="B57" s="223" t="s">
        <v>79</v>
      </c>
      <c r="C57" s="223"/>
      <c r="D57" s="223"/>
      <c r="E57" s="259"/>
      <c r="F57" s="260"/>
      <c r="G57" s="261"/>
      <c r="H57" s="221">
        <f t="shared" si="3"/>
        <v>8</v>
      </c>
    </row>
    <row r="58" spans="1:10" x14ac:dyDescent="0.25">
      <c r="A58" s="221">
        <f t="shared" si="2"/>
        <v>9</v>
      </c>
      <c r="B58" s="224" t="s">
        <v>80</v>
      </c>
      <c r="C58" s="224"/>
      <c r="D58" s="224"/>
      <c r="E58" s="390">
        <v>56501.077449970842</v>
      </c>
      <c r="F58" s="21"/>
      <c r="G58" s="226" t="s">
        <v>322</v>
      </c>
      <c r="H58" s="221">
        <f t="shared" si="3"/>
        <v>9</v>
      </c>
    </row>
    <row r="59" spans="1:10" x14ac:dyDescent="0.25">
      <c r="A59" s="221">
        <f t="shared" si="2"/>
        <v>10</v>
      </c>
      <c r="B59" s="217"/>
      <c r="C59" s="217"/>
      <c r="D59" s="217"/>
      <c r="E59" s="259"/>
      <c r="F59" s="260"/>
      <c r="G59" s="226"/>
      <c r="H59" s="221">
        <f t="shared" si="3"/>
        <v>10</v>
      </c>
    </row>
    <row r="60" spans="1:10" x14ac:dyDescent="0.25">
      <c r="A60" s="221">
        <f t="shared" si="2"/>
        <v>11</v>
      </c>
      <c r="B60" s="262" t="s">
        <v>81</v>
      </c>
      <c r="C60" s="261"/>
      <c r="D60" s="261"/>
      <c r="E60" s="255">
        <f>E58/E50</f>
        <v>9.9325159585557619E-3</v>
      </c>
      <c r="F60" s="21"/>
      <c r="G60" s="226" t="s">
        <v>82</v>
      </c>
      <c r="H60" s="221">
        <f t="shared" si="3"/>
        <v>11</v>
      </c>
    </row>
    <row r="61" spans="1:10" x14ac:dyDescent="0.25">
      <c r="A61" s="221">
        <f t="shared" si="2"/>
        <v>12</v>
      </c>
      <c r="B61" s="261"/>
      <c r="C61" s="261"/>
      <c r="D61" s="261"/>
      <c r="E61" s="263"/>
      <c r="F61" s="264"/>
      <c r="G61" s="226"/>
      <c r="H61" s="221">
        <f t="shared" si="3"/>
        <v>12</v>
      </c>
    </row>
    <row r="62" spans="1:10" x14ac:dyDescent="0.25">
      <c r="A62" s="221">
        <f t="shared" si="2"/>
        <v>13</v>
      </c>
      <c r="B62" s="223" t="s">
        <v>83</v>
      </c>
      <c r="C62" s="261"/>
      <c r="D62" s="261"/>
      <c r="E62" s="263"/>
      <c r="F62" s="264"/>
      <c r="G62" s="226"/>
      <c r="H62" s="221">
        <f t="shared" si="3"/>
        <v>13</v>
      </c>
    </row>
    <row r="63" spans="1:10" x14ac:dyDescent="0.25">
      <c r="A63" s="221">
        <f t="shared" si="2"/>
        <v>14</v>
      </c>
      <c r="B63" s="262" t="s">
        <v>62</v>
      </c>
      <c r="C63" s="261"/>
      <c r="D63" s="261"/>
      <c r="E63" s="390">
        <v>62416.466819960529</v>
      </c>
      <c r="F63" s="264"/>
      <c r="G63" s="226" t="s">
        <v>327</v>
      </c>
      <c r="H63" s="221">
        <f t="shared" si="3"/>
        <v>14</v>
      </c>
    </row>
    <row r="64" spans="1:10" x14ac:dyDescent="0.25">
      <c r="A64" s="221">
        <f t="shared" si="2"/>
        <v>15</v>
      </c>
      <c r="B64" s="261"/>
      <c r="C64" s="261"/>
      <c r="D64" s="261"/>
      <c r="E64" s="259"/>
      <c r="F64" s="264"/>
      <c r="G64" s="226"/>
      <c r="H64" s="221">
        <f t="shared" si="3"/>
        <v>15</v>
      </c>
    </row>
    <row r="65" spans="1:8" x14ac:dyDescent="0.25">
      <c r="A65" s="221">
        <f t="shared" si="2"/>
        <v>16</v>
      </c>
      <c r="B65" s="262" t="s">
        <v>84</v>
      </c>
      <c r="C65" s="261"/>
      <c r="D65" s="261"/>
      <c r="E65" s="255">
        <f>E63/E50</f>
        <v>1.0972402310643796E-2</v>
      </c>
      <c r="F65" s="264"/>
      <c r="G65" s="226" t="s">
        <v>85</v>
      </c>
      <c r="H65" s="221">
        <f t="shared" si="3"/>
        <v>16</v>
      </c>
    </row>
    <row r="66" spans="1:8" x14ac:dyDescent="0.25">
      <c r="A66" s="221">
        <f t="shared" si="2"/>
        <v>17</v>
      </c>
      <c r="B66" s="261"/>
      <c r="C66" s="261"/>
      <c r="D66" s="261"/>
      <c r="E66" s="263"/>
      <c r="F66" s="264"/>
      <c r="G66" s="226"/>
      <c r="H66" s="221">
        <f t="shared" si="3"/>
        <v>17</v>
      </c>
    </row>
    <row r="67" spans="1:8" x14ac:dyDescent="0.25">
      <c r="A67" s="221">
        <f t="shared" si="2"/>
        <v>18</v>
      </c>
      <c r="B67" s="223" t="s">
        <v>86</v>
      </c>
      <c r="C67" s="223"/>
      <c r="D67" s="223"/>
      <c r="E67" s="263"/>
      <c r="F67" s="264"/>
      <c r="G67" s="226"/>
      <c r="H67" s="221">
        <f t="shared" si="3"/>
        <v>18</v>
      </c>
    </row>
    <row r="68" spans="1:8" x14ac:dyDescent="0.25">
      <c r="A68" s="221">
        <f t="shared" si="2"/>
        <v>19</v>
      </c>
      <c r="B68" s="224" t="s">
        <v>63</v>
      </c>
      <c r="C68" s="224"/>
      <c r="D68" s="224"/>
      <c r="E68" s="390">
        <v>1842.8720020153733</v>
      </c>
      <c r="F68" s="296"/>
      <c r="G68" s="226" t="s">
        <v>87</v>
      </c>
      <c r="H68" s="221">
        <f t="shared" si="3"/>
        <v>19</v>
      </c>
    </row>
    <row r="69" spans="1:8" x14ac:dyDescent="0.25">
      <c r="A69" s="221">
        <f t="shared" si="2"/>
        <v>20</v>
      </c>
      <c r="B69" s="261"/>
      <c r="C69" s="261"/>
      <c r="D69" s="261"/>
      <c r="E69" s="263"/>
      <c r="F69" s="264"/>
      <c r="G69" s="226"/>
      <c r="H69" s="221">
        <f t="shared" si="3"/>
        <v>20</v>
      </c>
    </row>
    <row r="70" spans="1:8" x14ac:dyDescent="0.25">
      <c r="A70" s="221">
        <f t="shared" si="2"/>
        <v>21</v>
      </c>
      <c r="B70" s="262" t="s">
        <v>88</v>
      </c>
      <c r="C70" s="261"/>
      <c r="D70" s="261"/>
      <c r="E70" s="255">
        <f>E68/E50</f>
        <v>3.2396471705873188E-4</v>
      </c>
      <c r="F70" s="256"/>
      <c r="G70" s="226" t="s">
        <v>89</v>
      </c>
      <c r="H70" s="221">
        <f t="shared" si="3"/>
        <v>21</v>
      </c>
    </row>
    <row r="71" spans="1:8" x14ac:dyDescent="0.25">
      <c r="A71" s="221">
        <f t="shared" si="2"/>
        <v>22</v>
      </c>
      <c r="B71" s="261"/>
      <c r="C71" s="261"/>
      <c r="D71" s="261"/>
      <c r="E71" s="263"/>
      <c r="F71" s="264"/>
      <c r="G71" s="226"/>
      <c r="H71" s="221">
        <f t="shared" si="3"/>
        <v>22</v>
      </c>
    </row>
    <row r="72" spans="1:8" x14ac:dyDescent="0.25">
      <c r="A72" s="221">
        <f t="shared" si="2"/>
        <v>23</v>
      </c>
      <c r="B72" s="223" t="s">
        <v>90</v>
      </c>
      <c r="C72" s="223"/>
      <c r="D72" s="223"/>
      <c r="E72" s="265"/>
      <c r="F72" s="266"/>
      <c r="G72" s="226"/>
      <c r="H72" s="221">
        <f t="shared" si="3"/>
        <v>23</v>
      </c>
    </row>
    <row r="73" spans="1:8" x14ac:dyDescent="0.25">
      <c r="A73" s="221">
        <f t="shared" si="2"/>
        <v>24</v>
      </c>
      <c r="B73" s="267" t="s">
        <v>91</v>
      </c>
      <c r="C73" s="217"/>
      <c r="D73" s="217"/>
      <c r="E73" s="265"/>
      <c r="F73" s="266"/>
      <c r="G73" s="226"/>
      <c r="H73" s="221">
        <f t="shared" si="3"/>
        <v>24</v>
      </c>
    </row>
    <row r="74" spans="1:8" x14ac:dyDescent="0.25">
      <c r="A74" s="221">
        <f t="shared" si="2"/>
        <v>25</v>
      </c>
      <c r="B74" s="224" t="s">
        <v>92</v>
      </c>
      <c r="C74" s="224"/>
      <c r="D74" s="224"/>
      <c r="E74" s="268">
        <v>47442.662369609825</v>
      </c>
      <c r="F74" s="296"/>
      <c r="G74" s="226" t="s">
        <v>93</v>
      </c>
      <c r="H74" s="221">
        <f t="shared" si="3"/>
        <v>25</v>
      </c>
    </row>
    <row r="75" spans="1:8" x14ac:dyDescent="0.25">
      <c r="A75" s="221">
        <f t="shared" si="2"/>
        <v>26</v>
      </c>
      <c r="B75" s="224" t="s">
        <v>94</v>
      </c>
      <c r="C75" s="224"/>
      <c r="D75" s="224"/>
      <c r="E75" s="269">
        <v>40928.96333129039</v>
      </c>
      <c r="F75" s="296"/>
      <c r="G75" s="226" t="s">
        <v>95</v>
      </c>
      <c r="H75" s="221">
        <f t="shared" si="3"/>
        <v>26</v>
      </c>
    </row>
    <row r="76" spans="1:8" x14ac:dyDescent="0.25">
      <c r="A76" s="221">
        <f t="shared" si="2"/>
        <v>27</v>
      </c>
      <c r="B76" s="224" t="s">
        <v>96</v>
      </c>
      <c r="C76" s="224"/>
      <c r="D76" s="224"/>
      <c r="E76" s="269">
        <v>11767.307329996353</v>
      </c>
      <c r="F76" s="21"/>
      <c r="G76" s="226" t="s">
        <v>320</v>
      </c>
      <c r="H76" s="221">
        <f t="shared" si="3"/>
        <v>27</v>
      </c>
    </row>
    <row r="77" spans="1:8" x14ac:dyDescent="0.25">
      <c r="A77" s="221">
        <f t="shared" si="2"/>
        <v>28</v>
      </c>
      <c r="B77" s="224" t="s">
        <v>97</v>
      </c>
      <c r="C77" s="217"/>
      <c r="D77" s="217"/>
      <c r="E77" s="532">
        <f>SUM(E74:E76)</f>
        <v>100138.93303089657</v>
      </c>
      <c r="F77" s="21"/>
      <c r="G77" s="226" t="s">
        <v>98</v>
      </c>
      <c r="H77" s="221">
        <f t="shared" si="3"/>
        <v>28</v>
      </c>
    </row>
    <row r="78" spans="1:8" x14ac:dyDescent="0.25">
      <c r="A78" s="221">
        <f t="shared" si="2"/>
        <v>29</v>
      </c>
      <c r="B78" s="217"/>
      <c r="C78" s="217"/>
      <c r="D78" s="217"/>
      <c r="E78" s="272"/>
      <c r="F78" s="273"/>
      <c r="G78" s="226"/>
      <c r="H78" s="221">
        <f t="shared" si="3"/>
        <v>29</v>
      </c>
    </row>
    <row r="79" spans="1:8" x14ac:dyDescent="0.25">
      <c r="A79" s="221">
        <f t="shared" si="2"/>
        <v>30</v>
      </c>
      <c r="B79" s="224" t="s">
        <v>99</v>
      </c>
      <c r="C79" s="224"/>
      <c r="D79" s="224"/>
      <c r="E79" s="531">
        <f>'Pg9 Rev Stmt AV'!G110</f>
        <v>9.6280052803031813E-2</v>
      </c>
      <c r="F79" s="21" t="s">
        <v>24</v>
      </c>
      <c r="G79" s="226" t="s">
        <v>360</v>
      </c>
      <c r="H79" s="221">
        <f t="shared" si="3"/>
        <v>30</v>
      </c>
    </row>
    <row r="80" spans="1:8" x14ac:dyDescent="0.25">
      <c r="A80" s="221">
        <f t="shared" si="2"/>
        <v>31</v>
      </c>
      <c r="B80" s="217"/>
      <c r="C80" s="217"/>
      <c r="D80" s="217"/>
      <c r="E80" s="272"/>
      <c r="F80" s="273"/>
      <c r="G80" s="226"/>
      <c r="H80" s="221">
        <f t="shared" si="3"/>
        <v>31</v>
      </c>
    </row>
    <row r="81" spans="1:9" x14ac:dyDescent="0.25">
      <c r="A81" s="221">
        <f t="shared" si="2"/>
        <v>32</v>
      </c>
      <c r="B81" s="224" t="s">
        <v>100</v>
      </c>
      <c r="C81" s="217"/>
      <c r="D81" s="217"/>
      <c r="E81" s="341">
        <f>E77*E79</f>
        <v>9641.3817598539881</v>
      </c>
      <c r="F81" s="21" t="s">
        <v>24</v>
      </c>
      <c r="G81" s="226" t="s">
        <v>101</v>
      </c>
      <c r="H81" s="221">
        <f t="shared" si="3"/>
        <v>32</v>
      </c>
    </row>
    <row r="82" spans="1:9" x14ac:dyDescent="0.25">
      <c r="A82" s="221">
        <f t="shared" si="2"/>
        <v>33</v>
      </c>
      <c r="B82" s="217"/>
      <c r="C82" s="217"/>
      <c r="D82" s="217"/>
      <c r="E82" s="272"/>
      <c r="F82" s="273"/>
      <c r="G82" s="226"/>
      <c r="H82" s="221">
        <f t="shared" si="3"/>
        <v>33</v>
      </c>
    </row>
    <row r="83" spans="1:9" x14ac:dyDescent="0.25">
      <c r="A83" s="221">
        <f t="shared" si="2"/>
        <v>34</v>
      </c>
      <c r="B83" s="224" t="s">
        <v>102</v>
      </c>
      <c r="C83" s="217"/>
      <c r="D83" s="217"/>
      <c r="E83" s="533">
        <f>E81/E50</f>
        <v>1.6948911864038726E-3</v>
      </c>
      <c r="F83" s="21" t="s">
        <v>24</v>
      </c>
      <c r="G83" s="226" t="s">
        <v>103</v>
      </c>
      <c r="H83" s="221">
        <f t="shared" si="3"/>
        <v>34</v>
      </c>
    </row>
    <row r="84" spans="1:9" x14ac:dyDescent="0.25">
      <c r="A84" s="221">
        <f t="shared" si="2"/>
        <v>35</v>
      </c>
      <c r="B84" s="224"/>
      <c r="C84" s="217"/>
      <c r="D84" s="217"/>
      <c r="E84" s="275"/>
      <c r="F84" s="256"/>
      <c r="G84" s="226"/>
      <c r="H84" s="221">
        <f t="shared" si="3"/>
        <v>35</v>
      </c>
    </row>
    <row r="85" spans="1:9" x14ac:dyDescent="0.25">
      <c r="A85" s="221">
        <f t="shared" si="2"/>
        <v>36</v>
      </c>
      <c r="B85" s="223" t="s">
        <v>104</v>
      </c>
      <c r="C85" s="276"/>
      <c r="D85" s="276"/>
      <c r="E85" s="277"/>
      <c r="F85" s="277"/>
      <c r="G85" s="277"/>
      <c r="H85" s="221">
        <f t="shared" si="3"/>
        <v>36</v>
      </c>
    </row>
    <row r="86" spans="1:9" x14ac:dyDescent="0.25">
      <c r="A86" s="221">
        <f t="shared" si="2"/>
        <v>37</v>
      </c>
      <c r="B86" s="224" t="s">
        <v>105</v>
      </c>
      <c r="C86" s="276"/>
      <c r="D86" s="276"/>
      <c r="E86" s="78">
        <v>32319.855416885912</v>
      </c>
      <c r="F86" s="277"/>
      <c r="G86" s="226" t="s">
        <v>328</v>
      </c>
      <c r="H86" s="221">
        <f t="shared" si="3"/>
        <v>37</v>
      </c>
    </row>
    <row r="87" spans="1:9" x14ac:dyDescent="0.25">
      <c r="A87" s="221">
        <f t="shared" si="2"/>
        <v>38</v>
      </c>
      <c r="B87" s="223"/>
      <c r="C87" s="276"/>
      <c r="D87" s="276"/>
      <c r="E87" s="277"/>
      <c r="F87" s="277"/>
      <c r="G87" s="411"/>
      <c r="H87" s="221">
        <f t="shared" si="3"/>
        <v>38</v>
      </c>
    </row>
    <row r="88" spans="1:9" x14ac:dyDescent="0.25">
      <c r="A88" s="221">
        <f t="shared" si="2"/>
        <v>39</v>
      </c>
      <c r="B88" s="224" t="s">
        <v>106</v>
      </c>
      <c r="C88" s="276"/>
      <c r="D88" s="276"/>
      <c r="E88" s="391">
        <v>81059.121812139405</v>
      </c>
      <c r="F88" s="277"/>
      <c r="G88" s="226" t="s">
        <v>329</v>
      </c>
      <c r="H88" s="221">
        <f t="shared" si="3"/>
        <v>39</v>
      </c>
    </row>
    <row r="89" spans="1:9" ht="20.25" x14ac:dyDescent="0.55000000000000004">
      <c r="A89" s="221">
        <f t="shared" si="2"/>
        <v>40</v>
      </c>
      <c r="B89" s="276"/>
      <c r="C89" s="278"/>
      <c r="D89" s="278"/>
      <c r="E89" s="392"/>
      <c r="F89" s="279"/>
      <c r="G89" s="276"/>
      <c r="H89" s="221">
        <f t="shared" si="3"/>
        <v>40</v>
      </c>
    </row>
    <row r="90" spans="1:9" x14ac:dyDescent="0.25">
      <c r="A90" s="221">
        <f t="shared" si="2"/>
        <v>41</v>
      </c>
      <c r="B90" s="224" t="s">
        <v>107</v>
      </c>
      <c r="C90" s="278"/>
      <c r="D90" s="278"/>
      <c r="E90" s="393">
        <f>E86+E88</f>
        <v>113378.97722902532</v>
      </c>
      <c r="F90" s="280"/>
      <c r="G90" s="226" t="s">
        <v>108</v>
      </c>
      <c r="H90" s="221">
        <f t="shared" si="3"/>
        <v>41</v>
      </c>
    </row>
    <row r="91" spans="1:9" x14ac:dyDescent="0.25">
      <c r="A91" s="221">
        <f t="shared" si="2"/>
        <v>42</v>
      </c>
      <c r="B91" s="281"/>
      <c r="C91" s="278"/>
      <c r="D91" s="278"/>
      <c r="E91" s="394"/>
      <c r="F91" s="280"/>
      <c r="G91" s="282"/>
      <c r="H91" s="221">
        <f t="shared" si="3"/>
        <v>42</v>
      </c>
    </row>
    <row r="92" spans="1:9" x14ac:dyDescent="0.25">
      <c r="A92" s="221">
        <f t="shared" si="2"/>
        <v>43</v>
      </c>
      <c r="B92" s="224" t="s">
        <v>99</v>
      </c>
      <c r="C92" s="278"/>
      <c r="D92" s="278"/>
      <c r="E92" s="534">
        <f>E79</f>
        <v>9.6280052803031813E-2</v>
      </c>
      <c r="F92" s="21" t="s">
        <v>24</v>
      </c>
      <c r="G92" s="226" t="s">
        <v>109</v>
      </c>
      <c r="H92" s="221">
        <f t="shared" si="3"/>
        <v>43</v>
      </c>
    </row>
    <row r="93" spans="1:9" x14ac:dyDescent="0.25">
      <c r="A93" s="221">
        <f t="shared" si="2"/>
        <v>44</v>
      </c>
      <c r="B93" s="276"/>
      <c r="C93" s="278"/>
      <c r="D93" s="278"/>
      <c r="E93" s="283"/>
      <c r="F93" s="284"/>
      <c r="G93" s="276"/>
      <c r="H93" s="221">
        <f t="shared" si="3"/>
        <v>44</v>
      </c>
    </row>
    <row r="94" spans="1:9" x14ac:dyDescent="0.25">
      <c r="A94" s="221">
        <f t="shared" si="2"/>
        <v>45</v>
      </c>
      <c r="B94" s="224" t="s">
        <v>110</v>
      </c>
      <c r="C94" s="278"/>
      <c r="D94" s="278"/>
      <c r="E94" s="412">
        <f>E90*E92</f>
        <v>10916.133914364298</v>
      </c>
      <c r="F94" s="21" t="s">
        <v>24</v>
      </c>
      <c r="G94" s="226" t="s">
        <v>111</v>
      </c>
      <c r="H94" s="221">
        <f t="shared" si="3"/>
        <v>45</v>
      </c>
    </row>
    <row r="95" spans="1:9" x14ac:dyDescent="0.25">
      <c r="A95" s="221">
        <f t="shared" si="2"/>
        <v>46</v>
      </c>
      <c r="B95" s="281"/>
      <c r="C95" s="278"/>
      <c r="D95" s="278"/>
      <c r="E95" s="287"/>
      <c r="F95" s="286"/>
      <c r="G95" s="282"/>
      <c r="H95" s="221">
        <f t="shared" si="3"/>
        <v>46</v>
      </c>
    </row>
    <row r="96" spans="1:9" x14ac:dyDescent="0.25">
      <c r="A96" s="221">
        <f t="shared" si="2"/>
        <v>47</v>
      </c>
      <c r="B96" s="224" t="s">
        <v>112</v>
      </c>
      <c r="C96" s="278"/>
      <c r="D96" s="278"/>
      <c r="E96" s="396">
        <v>16054.010181727583</v>
      </c>
      <c r="F96" s="286"/>
      <c r="G96" s="226" t="s">
        <v>113</v>
      </c>
      <c r="H96" s="221">
        <f t="shared" si="3"/>
        <v>47</v>
      </c>
      <c r="I96" s="278"/>
    </row>
    <row r="97" spans="1:8" x14ac:dyDescent="0.25">
      <c r="A97" s="221">
        <f t="shared" si="2"/>
        <v>48</v>
      </c>
      <c r="B97" s="224"/>
      <c r="C97" s="278"/>
      <c r="D97" s="278"/>
      <c r="E97" s="166"/>
      <c r="F97" s="286"/>
      <c r="G97" s="226"/>
      <c r="H97" s="221">
        <f t="shared" si="3"/>
        <v>48</v>
      </c>
    </row>
    <row r="98" spans="1:8" x14ac:dyDescent="0.25">
      <c r="A98" s="221">
        <f t="shared" si="2"/>
        <v>49</v>
      </c>
      <c r="B98" s="224" t="s">
        <v>114</v>
      </c>
      <c r="C98" s="278"/>
      <c r="D98" s="278"/>
      <c r="E98" s="179">
        <f>E94+E96</f>
        <v>26970.144096091881</v>
      </c>
      <c r="F98" s="21" t="s">
        <v>24</v>
      </c>
      <c r="G98" s="226" t="s">
        <v>115</v>
      </c>
      <c r="H98" s="221">
        <f t="shared" si="3"/>
        <v>49</v>
      </c>
    </row>
    <row r="99" spans="1:8" x14ac:dyDescent="0.25">
      <c r="A99" s="221">
        <f t="shared" si="2"/>
        <v>50</v>
      </c>
      <c r="B99" s="276"/>
      <c r="C99" s="278"/>
      <c r="D99" s="278"/>
      <c r="E99" s="288"/>
      <c r="F99" s="276"/>
      <c r="G99" s="276"/>
      <c r="H99" s="221">
        <f t="shared" si="3"/>
        <v>50</v>
      </c>
    </row>
    <row r="100" spans="1:8" ht="16.5" thickBot="1" x14ac:dyDescent="0.3">
      <c r="A100" s="221">
        <f t="shared" si="2"/>
        <v>51</v>
      </c>
      <c r="B100" s="224" t="s">
        <v>116</v>
      </c>
      <c r="C100" s="278"/>
      <c r="D100" s="278"/>
      <c r="E100" s="535">
        <f>E98/E50</f>
        <v>4.7411730665875883E-3</v>
      </c>
      <c r="F100" s="21" t="s">
        <v>24</v>
      </c>
      <c r="G100" s="226" t="s">
        <v>117</v>
      </c>
      <c r="H100" s="221">
        <f t="shared" si="3"/>
        <v>51</v>
      </c>
    </row>
    <row r="101" spans="1:8" ht="16.5" thickTop="1" x14ac:dyDescent="0.25">
      <c r="A101" s="227"/>
    </row>
    <row r="102" spans="1:8" x14ac:dyDescent="0.25">
      <c r="A102" s="227"/>
    </row>
    <row r="103" spans="1:8" x14ac:dyDescent="0.25">
      <c r="A103" s="21" t="s">
        <v>24</v>
      </c>
      <c r="B103" s="217" t="str">
        <f>'Pg9 Rev Stmt AV'!B113</f>
        <v>Items in BOLD have changed due to removing 50 basis points in CAISO ROE Adder disallowed by FERC.</v>
      </c>
    </row>
    <row r="104" spans="1:8" x14ac:dyDescent="0.25">
      <c r="A104" s="227"/>
    </row>
    <row r="105" spans="1:8" x14ac:dyDescent="0.25">
      <c r="A105" s="227"/>
    </row>
    <row r="106" spans="1:8" x14ac:dyDescent="0.25">
      <c r="A106" s="227"/>
    </row>
    <row r="107" spans="1:8" x14ac:dyDescent="0.25">
      <c r="A107" s="227"/>
    </row>
    <row r="108" spans="1:8" x14ac:dyDescent="0.25">
      <c r="A108" s="227"/>
    </row>
    <row r="109" spans="1:8" x14ac:dyDescent="0.25">
      <c r="A109" s="227"/>
    </row>
    <row r="110" spans="1:8" x14ac:dyDescent="0.25">
      <c r="A110" s="227"/>
    </row>
    <row r="111" spans="1:8" x14ac:dyDescent="0.25">
      <c r="A111" s="227"/>
    </row>
    <row r="112" spans="1:8" x14ac:dyDescent="0.25">
      <c r="A112" s="227"/>
    </row>
    <row r="113" spans="1:1" x14ac:dyDescent="0.25">
      <c r="A113" s="227"/>
    </row>
    <row r="114" spans="1:1" x14ac:dyDescent="0.25">
      <c r="A114" s="227"/>
    </row>
    <row r="115" spans="1:1" x14ac:dyDescent="0.25">
      <c r="A115" s="227"/>
    </row>
    <row r="116" spans="1:1" x14ac:dyDescent="0.25">
      <c r="A116" s="227"/>
    </row>
    <row r="117" spans="1:1" x14ac:dyDescent="0.25">
      <c r="A117" s="227"/>
    </row>
    <row r="118" spans="1:1" x14ac:dyDescent="0.25">
      <c r="A118" s="227"/>
    </row>
    <row r="119" spans="1:1" x14ac:dyDescent="0.25">
      <c r="A119" s="227"/>
    </row>
    <row r="120" spans="1:1" x14ac:dyDescent="0.25">
      <c r="A120" s="227"/>
    </row>
    <row r="121" spans="1:1" x14ac:dyDescent="0.25">
      <c r="A121" s="227"/>
    </row>
    <row r="122" spans="1:1" x14ac:dyDescent="0.25">
      <c r="A122" s="227"/>
    </row>
    <row r="123" spans="1:1" x14ac:dyDescent="0.25">
      <c r="A123" s="227"/>
    </row>
    <row r="124" spans="1:1" x14ac:dyDescent="0.25">
      <c r="A124" s="227"/>
    </row>
    <row r="125" spans="1:1" x14ac:dyDescent="0.25">
      <c r="A125" s="227"/>
    </row>
    <row r="126" spans="1:1" x14ac:dyDescent="0.25">
      <c r="A126" s="227"/>
    </row>
    <row r="127" spans="1:1" x14ac:dyDescent="0.25">
      <c r="A127" s="227"/>
    </row>
    <row r="128" spans="1:1" x14ac:dyDescent="0.25">
      <c r="A128" s="227"/>
    </row>
    <row r="129" spans="1:1" x14ac:dyDescent="0.25">
      <c r="A129" s="227"/>
    </row>
    <row r="130" spans="1:1" x14ac:dyDescent="0.25">
      <c r="A130" s="227"/>
    </row>
    <row r="131" spans="1:1" x14ac:dyDescent="0.25">
      <c r="A131" s="227"/>
    </row>
    <row r="132" spans="1:1" x14ac:dyDescent="0.25">
      <c r="A132" s="227"/>
    </row>
    <row r="133" spans="1:1" x14ac:dyDescent="0.25">
      <c r="A133" s="227"/>
    </row>
    <row r="134" spans="1:1" x14ac:dyDescent="0.25">
      <c r="A134" s="227"/>
    </row>
    <row r="135" spans="1:1" x14ac:dyDescent="0.25">
      <c r="A135" s="227"/>
    </row>
    <row r="136" spans="1:1" x14ac:dyDescent="0.25">
      <c r="A136" s="227"/>
    </row>
    <row r="137" spans="1:1" x14ac:dyDescent="0.25">
      <c r="A137" s="227"/>
    </row>
    <row r="138" spans="1:1" x14ac:dyDescent="0.25">
      <c r="A138" s="227"/>
    </row>
    <row r="139" spans="1:1" x14ac:dyDescent="0.25">
      <c r="A139" s="227"/>
    </row>
    <row r="140" spans="1:1" x14ac:dyDescent="0.25">
      <c r="A140" s="227"/>
    </row>
    <row r="141" spans="1:1" x14ac:dyDescent="0.25">
      <c r="A141" s="227"/>
    </row>
    <row r="142" spans="1:1" x14ac:dyDescent="0.25">
      <c r="A142" s="227"/>
    </row>
    <row r="143" spans="1:1" x14ac:dyDescent="0.25">
      <c r="A143" s="227"/>
    </row>
    <row r="144" spans="1:1" x14ac:dyDescent="0.25">
      <c r="A144" s="227"/>
    </row>
    <row r="145" spans="1:6" x14ac:dyDescent="0.25">
      <c r="A145" s="227"/>
    </row>
    <row r="146" spans="1:6" x14ac:dyDescent="0.25">
      <c r="A146" s="227"/>
    </row>
    <row r="147" spans="1:6" x14ac:dyDescent="0.25">
      <c r="A147" s="227"/>
    </row>
    <row r="148" spans="1:6" x14ac:dyDescent="0.25">
      <c r="A148" s="227"/>
    </row>
    <row r="149" spans="1:6" x14ac:dyDescent="0.25">
      <c r="A149" s="227"/>
    </row>
    <row r="150" spans="1:6" x14ac:dyDescent="0.25">
      <c r="A150" s="227"/>
    </row>
    <row r="151" spans="1:6" x14ac:dyDescent="0.25">
      <c r="A151" s="227"/>
    </row>
    <row r="152" spans="1:6" x14ac:dyDescent="0.25">
      <c r="A152" s="227"/>
    </row>
    <row r="153" spans="1:6" x14ac:dyDescent="0.25">
      <c r="A153" s="227"/>
    </row>
    <row r="154" spans="1:6" x14ac:dyDescent="0.25">
      <c r="A154" s="227"/>
    </row>
    <row r="155" spans="1:6" x14ac:dyDescent="0.25">
      <c r="A155" s="227"/>
      <c r="B155" s="218"/>
      <c r="C155" s="218"/>
      <c r="D155" s="218"/>
      <c r="E155" s="218"/>
      <c r="F155" s="218"/>
    </row>
    <row r="156" spans="1:6" x14ac:dyDescent="0.25">
      <c r="A156" s="227"/>
      <c r="B156" s="218"/>
      <c r="C156" s="218"/>
      <c r="D156" s="218"/>
      <c r="E156" s="218"/>
      <c r="F156" s="218"/>
    </row>
    <row r="161" spans="1:6" x14ac:dyDescent="0.25">
      <c r="A161" s="220"/>
      <c r="B161" s="218"/>
      <c r="C161" s="218"/>
      <c r="D161" s="218"/>
      <c r="E161" s="291"/>
      <c r="F161" s="291"/>
    </row>
  </sheetData>
  <mergeCells count="10">
    <mergeCell ref="B42:G42"/>
    <mergeCell ref="B43:G43"/>
    <mergeCell ref="B44:G44"/>
    <mergeCell ref="B45:G45"/>
    <mergeCell ref="B2:G2"/>
    <mergeCell ref="B3:G3"/>
    <mergeCell ref="B4:G4"/>
    <mergeCell ref="B5:G5"/>
    <mergeCell ref="B6:G6"/>
    <mergeCell ref="B41:G41"/>
  </mergeCells>
  <printOptions horizontalCentered="1"/>
  <pageMargins left="0.25" right="0.25" top="0.5" bottom="0.5" header="0.35" footer="0.25"/>
  <pageSetup scale="57" orientation="portrait" r:id="rId1"/>
  <headerFooter scaleWithDoc="0" alignWithMargins="0">
    <oddHeader>&amp;C&amp;"Times New Roman,Bold"&amp;7REVISED</oddHeader>
    <oddFooter>&amp;L&amp;F&amp;CPage 5.&amp;P&amp;R&amp;A</oddFooter>
  </headerFooter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62"/>
  <sheetViews>
    <sheetView zoomScaleNormal="100" workbookViewId="0">
      <selection activeCell="B6" sqref="B6:G6"/>
    </sheetView>
  </sheetViews>
  <sheetFormatPr defaultColWidth="8.85546875" defaultRowHeight="15.75" x14ac:dyDescent="0.25"/>
  <cols>
    <col min="1" max="1" width="5.140625" style="29" customWidth="1"/>
    <col min="2" max="2" width="93.140625" style="17" bestFit="1" customWidth="1"/>
    <col min="3" max="3" width="10.42578125" style="17" customWidth="1"/>
    <col min="4" max="4" width="1.5703125" style="17" customWidth="1"/>
    <col min="5" max="5" width="16.85546875" style="17" customWidth="1"/>
    <col min="6" max="6" width="1.5703125" style="17" customWidth="1"/>
    <col min="7" max="7" width="43.42578125" style="17" customWidth="1"/>
    <col min="8" max="8" width="5.140625" style="28" customWidth="1"/>
    <col min="9" max="9" width="8.85546875" style="17"/>
    <col min="10" max="10" width="9.85546875" style="17" bestFit="1" customWidth="1"/>
    <col min="11" max="16384" width="8.85546875" style="17"/>
  </cols>
  <sheetData>
    <row r="1" spans="1:8" x14ac:dyDescent="0.25">
      <c r="A1" s="324" t="s">
        <v>361</v>
      </c>
    </row>
    <row r="2" spans="1:8" x14ac:dyDescent="0.25">
      <c r="A2" s="404"/>
      <c r="B2" s="217"/>
      <c r="C2" s="217"/>
      <c r="D2" s="217"/>
      <c r="E2" s="405"/>
      <c r="F2" s="405"/>
      <c r="G2" s="405"/>
      <c r="H2" s="406"/>
    </row>
    <row r="3" spans="1:8" x14ac:dyDescent="0.25">
      <c r="A3" s="216"/>
      <c r="B3" s="555" t="s">
        <v>14</v>
      </c>
      <c r="C3" s="555"/>
      <c r="D3" s="555"/>
      <c r="E3" s="555"/>
      <c r="F3" s="555"/>
      <c r="G3" s="555"/>
      <c r="H3" s="406"/>
    </row>
    <row r="4" spans="1:8" x14ac:dyDescent="0.25">
      <c r="B4" s="555" t="s">
        <v>318</v>
      </c>
      <c r="C4" s="555"/>
      <c r="D4" s="555"/>
      <c r="E4" s="555"/>
      <c r="F4" s="555"/>
      <c r="G4" s="555"/>
      <c r="H4" s="216"/>
    </row>
    <row r="5" spans="1:8" x14ac:dyDescent="0.25">
      <c r="B5" s="555" t="s">
        <v>58</v>
      </c>
      <c r="C5" s="555"/>
      <c r="D5" s="555"/>
      <c r="E5" s="555"/>
      <c r="F5" s="555"/>
      <c r="G5" s="555"/>
      <c r="H5" s="216"/>
    </row>
    <row r="6" spans="1:8" x14ac:dyDescent="0.25">
      <c r="B6" s="556" t="s">
        <v>252</v>
      </c>
      <c r="C6" s="556"/>
      <c r="D6" s="556"/>
      <c r="E6" s="556"/>
      <c r="F6" s="556"/>
      <c r="G6" s="556"/>
      <c r="H6" s="216"/>
    </row>
    <row r="7" spans="1:8" x14ac:dyDescent="0.25">
      <c r="B7" s="557" t="s">
        <v>1</v>
      </c>
      <c r="C7" s="557"/>
      <c r="D7" s="557"/>
      <c r="E7" s="557"/>
      <c r="F7" s="557"/>
      <c r="G7" s="557"/>
      <c r="H7" s="219"/>
    </row>
    <row r="8" spans="1:8" x14ac:dyDescent="0.25">
      <c r="A8" s="407"/>
      <c r="B8" s="296"/>
      <c r="C8" s="296"/>
      <c r="D8" s="296"/>
      <c r="E8" s="296"/>
      <c r="F8" s="296"/>
      <c r="G8" s="405"/>
      <c r="H8" s="406"/>
    </row>
    <row r="9" spans="1:8" x14ac:dyDescent="0.25">
      <c r="A9" s="221" t="s">
        <v>2</v>
      </c>
      <c r="B9" s="217"/>
      <c r="C9" s="217"/>
      <c r="D9" s="217"/>
      <c r="E9" s="296"/>
      <c r="F9" s="296"/>
      <c r="G9" s="217"/>
      <c r="H9" s="221" t="s">
        <v>2</v>
      </c>
    </row>
    <row r="10" spans="1:8" x14ac:dyDescent="0.25">
      <c r="A10" s="221" t="s">
        <v>3</v>
      </c>
      <c r="B10" s="217"/>
      <c r="C10" s="217"/>
      <c r="D10" s="217"/>
      <c r="E10" s="408" t="s">
        <v>5</v>
      </c>
      <c r="F10" s="222"/>
      <c r="G10" s="408" t="s">
        <v>6</v>
      </c>
      <c r="H10" s="221" t="s">
        <v>3</v>
      </c>
    </row>
    <row r="11" spans="1:8" x14ac:dyDescent="0.25">
      <c r="A11" s="221"/>
      <c r="B11" s="217"/>
      <c r="C11" s="217"/>
      <c r="D11" s="217"/>
      <c r="E11" s="296"/>
      <c r="F11" s="222"/>
      <c r="G11" s="296"/>
      <c r="H11" s="221"/>
    </row>
    <row r="12" spans="1:8" x14ac:dyDescent="0.25">
      <c r="A12" s="221">
        <v>1</v>
      </c>
      <c r="B12" s="223" t="s">
        <v>59</v>
      </c>
      <c r="C12" s="223"/>
      <c r="D12" s="223"/>
      <c r="E12" s="405"/>
      <c r="F12" s="405"/>
      <c r="G12" s="296"/>
      <c r="H12" s="221">
        <f>A12</f>
        <v>1</v>
      </c>
    </row>
    <row r="13" spans="1:8" x14ac:dyDescent="0.25">
      <c r="A13" s="221">
        <f>A12+1</f>
        <v>2</v>
      </c>
      <c r="B13" s="224" t="s">
        <v>60</v>
      </c>
      <c r="C13" s="225"/>
      <c r="D13" s="225"/>
      <c r="E13" s="229">
        <f>E56</f>
        <v>6.6164028400862674E-3</v>
      </c>
      <c r="F13" s="230"/>
      <c r="G13" s="226" t="s">
        <v>302</v>
      </c>
      <c r="H13" s="221">
        <f>H12+1</f>
        <v>2</v>
      </c>
    </row>
    <row r="14" spans="1:8" x14ac:dyDescent="0.25">
      <c r="A14" s="221">
        <f t="shared" ref="A14:A36" si="0">A13+1</f>
        <v>3</v>
      </c>
      <c r="B14" s="217"/>
      <c r="C14" s="227"/>
      <c r="D14" s="227"/>
      <c r="E14" s="228"/>
      <c r="F14" s="222"/>
      <c r="G14" s="226"/>
      <c r="H14" s="221">
        <f t="shared" ref="H14:H36" si="1">H13+1</f>
        <v>3</v>
      </c>
    </row>
    <row r="15" spans="1:8" x14ac:dyDescent="0.25">
      <c r="A15" s="221">
        <f t="shared" si="0"/>
        <v>4</v>
      </c>
      <c r="B15" s="224" t="s">
        <v>61</v>
      </c>
      <c r="C15" s="225"/>
      <c r="D15" s="225"/>
      <c r="E15" s="229">
        <f>E61</f>
        <v>9.9325159585557619E-3</v>
      </c>
      <c r="F15" s="21"/>
      <c r="G15" s="226" t="s">
        <v>303</v>
      </c>
      <c r="H15" s="221">
        <f t="shared" si="1"/>
        <v>4</v>
      </c>
    </row>
    <row r="16" spans="1:8" x14ac:dyDescent="0.25">
      <c r="A16" s="221">
        <f t="shared" si="0"/>
        <v>5</v>
      </c>
      <c r="B16" s="405"/>
      <c r="C16" s="407"/>
      <c r="D16" s="407"/>
      <c r="E16" s="231"/>
      <c r="F16" s="232"/>
      <c r="G16" s="226"/>
      <c r="H16" s="221">
        <f t="shared" si="1"/>
        <v>5</v>
      </c>
    </row>
    <row r="17" spans="1:8" x14ac:dyDescent="0.25">
      <c r="A17" s="221">
        <f t="shared" si="0"/>
        <v>6</v>
      </c>
      <c r="B17" s="405" t="s">
        <v>62</v>
      </c>
      <c r="C17" s="407"/>
      <c r="D17" s="407"/>
      <c r="E17" s="387">
        <f>E66</f>
        <v>1.0972402310643796E-2</v>
      </c>
      <c r="F17" s="232"/>
      <c r="G17" s="226" t="s">
        <v>239</v>
      </c>
      <c r="H17" s="221">
        <f t="shared" si="1"/>
        <v>6</v>
      </c>
    </row>
    <row r="18" spans="1:8" x14ac:dyDescent="0.25">
      <c r="A18" s="221">
        <f t="shared" si="0"/>
        <v>7</v>
      </c>
      <c r="B18" s="405"/>
      <c r="C18" s="407"/>
      <c r="D18" s="407"/>
      <c r="E18" s="231"/>
      <c r="F18" s="232"/>
      <c r="G18" s="226"/>
      <c r="H18" s="221">
        <f t="shared" si="1"/>
        <v>7</v>
      </c>
    </row>
    <row r="19" spans="1:8" x14ac:dyDescent="0.25">
      <c r="A19" s="221">
        <f t="shared" si="0"/>
        <v>8</v>
      </c>
      <c r="B19" s="224" t="s">
        <v>63</v>
      </c>
      <c r="C19" s="225"/>
      <c r="D19" s="225"/>
      <c r="E19" s="229">
        <f>E71</f>
        <v>3.2396471705873188E-4</v>
      </c>
      <c r="F19" s="230"/>
      <c r="G19" s="226" t="s">
        <v>304</v>
      </c>
      <c r="H19" s="221">
        <f t="shared" si="1"/>
        <v>8</v>
      </c>
    </row>
    <row r="20" spans="1:8" x14ac:dyDescent="0.25">
      <c r="A20" s="221">
        <f t="shared" si="0"/>
        <v>9</v>
      </c>
      <c r="B20" s="217"/>
      <c r="C20" s="227"/>
      <c r="D20" s="227"/>
      <c r="E20" s="228"/>
      <c r="F20" s="222"/>
      <c r="G20" s="226"/>
      <c r="H20" s="221">
        <f t="shared" si="1"/>
        <v>9</v>
      </c>
    </row>
    <row r="21" spans="1:8" x14ac:dyDescent="0.25">
      <c r="A21" s="221">
        <f t="shared" si="0"/>
        <v>10</v>
      </c>
      <c r="B21" s="224" t="s">
        <v>64</v>
      </c>
      <c r="C21" s="227"/>
      <c r="D21" s="227"/>
      <c r="E21" s="229">
        <f>E84</f>
        <v>1.7637456981842853E-3</v>
      </c>
      <c r="F21" s="222"/>
      <c r="G21" s="226" t="s">
        <v>305</v>
      </c>
      <c r="H21" s="221">
        <f t="shared" si="1"/>
        <v>10</v>
      </c>
    </row>
    <row r="22" spans="1:8" x14ac:dyDescent="0.25">
      <c r="A22" s="221">
        <f t="shared" si="0"/>
        <v>11</v>
      </c>
      <c r="B22" s="217"/>
      <c r="C22" s="227"/>
      <c r="D22" s="227"/>
      <c r="E22" s="228"/>
      <c r="F22" s="222"/>
      <c r="G22" s="226"/>
      <c r="H22" s="221">
        <f t="shared" si="1"/>
        <v>11</v>
      </c>
    </row>
    <row r="23" spans="1:8" x14ac:dyDescent="0.25">
      <c r="A23" s="221">
        <f t="shared" si="0"/>
        <v>12</v>
      </c>
      <c r="B23" s="224" t="s">
        <v>65</v>
      </c>
      <c r="C23" s="225"/>
      <c r="D23" s="225"/>
      <c r="E23" s="229">
        <f>E101</f>
        <v>4.8191312980864036E-3</v>
      </c>
      <c r="F23" s="230"/>
      <c r="G23" s="226" t="s">
        <v>306</v>
      </c>
      <c r="H23" s="221">
        <f t="shared" si="1"/>
        <v>12</v>
      </c>
    </row>
    <row r="24" spans="1:8" x14ac:dyDescent="0.25">
      <c r="A24" s="221">
        <f t="shared" si="0"/>
        <v>13</v>
      </c>
      <c r="B24" s="233"/>
      <c r="C24" s="234"/>
      <c r="D24" s="234"/>
      <c r="E24" s="235"/>
      <c r="F24" s="236"/>
      <c r="G24" s="226"/>
      <c r="H24" s="221">
        <f t="shared" si="1"/>
        <v>13</v>
      </c>
    </row>
    <row r="25" spans="1:8" x14ac:dyDescent="0.25">
      <c r="A25" s="221">
        <f t="shared" si="0"/>
        <v>14</v>
      </c>
      <c r="B25" s="224" t="s">
        <v>66</v>
      </c>
      <c r="C25" s="225"/>
      <c r="D25" s="225"/>
      <c r="E25" s="410">
        <f>SUM(E13:E23)</f>
        <v>3.4428162822615245E-2</v>
      </c>
      <c r="F25" s="21"/>
      <c r="G25" s="226" t="s">
        <v>307</v>
      </c>
      <c r="H25" s="221">
        <f t="shared" si="1"/>
        <v>14</v>
      </c>
    </row>
    <row r="26" spans="1:8" x14ac:dyDescent="0.25">
      <c r="A26" s="221">
        <f t="shared" si="0"/>
        <v>15</v>
      </c>
      <c r="B26" s="217"/>
      <c r="C26" s="227"/>
      <c r="D26" s="227"/>
      <c r="E26" s="237"/>
      <c r="F26" s="238"/>
      <c r="G26" s="226"/>
      <c r="H26" s="221">
        <f t="shared" si="1"/>
        <v>15</v>
      </c>
    </row>
    <row r="27" spans="1:8" x14ac:dyDescent="0.25">
      <c r="A27" s="221">
        <f t="shared" si="0"/>
        <v>16</v>
      </c>
      <c r="B27" s="405" t="s">
        <v>67</v>
      </c>
      <c r="C27" s="239">
        <v>1.0274999999999999E-2</v>
      </c>
      <c r="D27" s="227"/>
      <c r="E27" s="388">
        <f>E25*C27</f>
        <v>3.537493730023716E-4</v>
      </c>
      <c r="F27" s="240"/>
      <c r="G27" s="226" t="s">
        <v>308</v>
      </c>
      <c r="H27" s="221">
        <f t="shared" si="1"/>
        <v>16</v>
      </c>
    </row>
    <row r="28" spans="1:8" x14ac:dyDescent="0.25">
      <c r="A28" s="221">
        <f t="shared" si="0"/>
        <v>17</v>
      </c>
      <c r="B28" s="217"/>
      <c r="C28" s="227"/>
      <c r="D28" s="227"/>
      <c r="E28" s="241"/>
      <c r="F28" s="242"/>
      <c r="G28" s="226"/>
      <c r="H28" s="221">
        <f t="shared" si="1"/>
        <v>17</v>
      </c>
    </row>
    <row r="29" spans="1:8" ht="16.5" thickBot="1" x14ac:dyDescent="0.3">
      <c r="A29" s="221">
        <f t="shared" si="0"/>
        <v>18</v>
      </c>
      <c r="B29" s="217" t="s">
        <v>68</v>
      </c>
      <c r="C29" s="227"/>
      <c r="D29" s="227"/>
      <c r="E29" s="345">
        <f>E25+E27</f>
        <v>3.4781912195617617E-2</v>
      </c>
      <c r="F29" s="21" t="s">
        <v>24</v>
      </c>
      <c r="G29" s="226" t="s">
        <v>309</v>
      </c>
      <c r="H29" s="221">
        <f t="shared" si="1"/>
        <v>18</v>
      </c>
    </row>
    <row r="30" spans="1:8" ht="16.5" thickTop="1" x14ac:dyDescent="0.25">
      <c r="A30" s="221">
        <f t="shared" si="0"/>
        <v>19</v>
      </c>
      <c r="B30" s="405"/>
      <c r="C30" s="407"/>
      <c r="D30" s="407"/>
      <c r="E30" s="227"/>
      <c r="F30" s="217"/>
      <c r="G30" s="217"/>
      <c r="H30" s="221">
        <f t="shared" si="1"/>
        <v>19</v>
      </c>
    </row>
    <row r="31" spans="1:8" x14ac:dyDescent="0.25">
      <c r="A31" s="221">
        <f t="shared" si="0"/>
        <v>20</v>
      </c>
      <c r="B31" s="223" t="s">
        <v>69</v>
      </c>
      <c r="C31" s="243"/>
      <c r="D31" s="243"/>
      <c r="E31" s="407"/>
      <c r="F31" s="405"/>
      <c r="G31" s="217"/>
      <c r="H31" s="221">
        <f t="shared" si="1"/>
        <v>20</v>
      </c>
    </row>
    <row r="32" spans="1:8" x14ac:dyDescent="0.25">
      <c r="A32" s="221">
        <f t="shared" si="0"/>
        <v>21</v>
      </c>
      <c r="B32" s="224" t="s">
        <v>70</v>
      </c>
      <c r="C32" s="225"/>
      <c r="D32" s="225"/>
      <c r="E32" s="195">
        <v>27000</v>
      </c>
      <c r="F32" s="222"/>
      <c r="G32" s="226" t="s">
        <v>71</v>
      </c>
      <c r="H32" s="221">
        <f t="shared" si="1"/>
        <v>21</v>
      </c>
    </row>
    <row r="33" spans="1:8" x14ac:dyDescent="0.25">
      <c r="A33" s="221">
        <f t="shared" si="0"/>
        <v>22</v>
      </c>
      <c r="B33" s="224"/>
      <c r="C33" s="225"/>
      <c r="D33" s="225"/>
      <c r="E33" s="225"/>
      <c r="F33" s="224"/>
      <c r="G33" s="226"/>
      <c r="H33" s="221">
        <f t="shared" si="1"/>
        <v>22</v>
      </c>
    </row>
    <row r="34" spans="1:8" x14ac:dyDescent="0.25">
      <c r="A34" s="221">
        <f t="shared" si="0"/>
        <v>23</v>
      </c>
      <c r="B34" s="224" t="s">
        <v>72</v>
      </c>
      <c r="C34" s="225"/>
      <c r="D34" s="225"/>
      <c r="E34" s="344">
        <f>+E29</f>
        <v>3.4781912195617617E-2</v>
      </c>
      <c r="F34" s="21" t="s">
        <v>24</v>
      </c>
      <c r="G34" s="226" t="s">
        <v>310</v>
      </c>
      <c r="H34" s="221">
        <f t="shared" si="1"/>
        <v>23</v>
      </c>
    </row>
    <row r="35" spans="1:8" x14ac:dyDescent="0.25">
      <c r="A35" s="221">
        <f t="shared" si="0"/>
        <v>24</v>
      </c>
      <c r="B35" s="217"/>
      <c r="C35" s="227"/>
      <c r="D35" s="227"/>
      <c r="E35" s="244"/>
      <c r="F35" s="245"/>
      <c r="G35" s="226"/>
      <c r="H35" s="221">
        <f t="shared" si="1"/>
        <v>24</v>
      </c>
    </row>
    <row r="36" spans="1:8" ht="16.5" thickBot="1" x14ac:dyDescent="0.3">
      <c r="A36" s="221">
        <f t="shared" si="0"/>
        <v>25</v>
      </c>
      <c r="B36" s="217" t="s">
        <v>73</v>
      </c>
      <c r="C36" s="225"/>
      <c r="D36" s="225"/>
      <c r="E36" s="246">
        <f>E32*E34</f>
        <v>939.11162928167562</v>
      </c>
      <c r="F36" s="21" t="s">
        <v>24</v>
      </c>
      <c r="G36" s="226" t="s">
        <v>311</v>
      </c>
      <c r="H36" s="221">
        <f t="shared" si="1"/>
        <v>25</v>
      </c>
    </row>
    <row r="37" spans="1:8" ht="16.5" thickTop="1" x14ac:dyDescent="0.25">
      <c r="A37" s="221"/>
      <c r="B37" s="217"/>
      <c r="C37" s="224"/>
      <c r="D37" s="224"/>
      <c r="E37" s="247"/>
      <c r="F37" s="248"/>
      <c r="G37" s="226"/>
      <c r="H37" s="221"/>
    </row>
    <row r="38" spans="1:8" x14ac:dyDescent="0.25">
      <c r="A38" s="221"/>
      <c r="B38" s="217"/>
      <c r="C38" s="224"/>
      <c r="D38" s="224"/>
      <c r="E38" s="247"/>
      <c r="F38" s="248"/>
      <c r="G38" s="226"/>
      <c r="H38" s="221"/>
    </row>
    <row r="39" spans="1:8" x14ac:dyDescent="0.25">
      <c r="A39" s="21" t="s">
        <v>24</v>
      </c>
      <c r="B39" s="217" t="s">
        <v>331</v>
      </c>
      <c r="C39" s="224"/>
      <c r="D39" s="224"/>
      <c r="E39" s="247"/>
      <c r="F39" s="248"/>
      <c r="G39" s="226"/>
      <c r="H39" s="221"/>
    </row>
    <row r="40" spans="1:8" x14ac:dyDescent="0.25">
      <c r="A40" s="21"/>
      <c r="B40" s="217"/>
      <c r="C40" s="224"/>
      <c r="D40" s="224"/>
      <c r="E40" s="247"/>
      <c r="F40" s="248"/>
      <c r="G40" s="226"/>
      <c r="H40" s="221"/>
    </row>
    <row r="41" spans="1:8" x14ac:dyDescent="0.25">
      <c r="A41" s="407"/>
      <c r="B41" s="217"/>
      <c r="C41" s="217"/>
      <c r="D41" s="217"/>
      <c r="E41" s="233"/>
      <c r="F41" s="233"/>
      <c r="G41" s="405"/>
      <c r="H41" s="406"/>
    </row>
    <row r="42" spans="1:8" x14ac:dyDescent="0.25">
      <c r="A42" s="407"/>
      <c r="B42" s="554" t="str">
        <f>B3</f>
        <v>SAN DIEGO GAS &amp; ELECTRIC COMPANY</v>
      </c>
      <c r="C42" s="554"/>
      <c r="D42" s="554"/>
      <c r="E42" s="554"/>
      <c r="F42" s="554"/>
      <c r="G42" s="554"/>
      <c r="H42" s="406"/>
    </row>
    <row r="43" spans="1:8" x14ac:dyDescent="0.25">
      <c r="B43" s="554" t="str">
        <f>B4</f>
        <v>CITIZENS' SHARE OF THE SX-PQ UNDERGROUND LINE SEGMENT</v>
      </c>
      <c r="C43" s="554"/>
      <c r="D43" s="554"/>
      <c r="E43" s="554"/>
      <c r="F43" s="554"/>
      <c r="G43" s="554"/>
      <c r="H43" s="234"/>
    </row>
    <row r="44" spans="1:8" x14ac:dyDescent="0.25">
      <c r="B44" s="555" t="str">
        <f>B5</f>
        <v xml:space="preserve">Section 2 - Non-Direct Expense Cost Component </v>
      </c>
      <c r="C44" s="555"/>
      <c r="D44" s="555"/>
      <c r="E44" s="555"/>
      <c r="F44" s="555"/>
      <c r="G44" s="555"/>
      <c r="H44" s="227"/>
    </row>
    <row r="45" spans="1:8" x14ac:dyDescent="0.25">
      <c r="B45" s="556" t="str">
        <f>B6</f>
        <v>Base Period &amp; True-Up Period 12 - Months Ending December 31, 2021</v>
      </c>
      <c r="C45" s="556"/>
      <c r="D45" s="556"/>
      <c r="E45" s="556"/>
      <c r="F45" s="556"/>
      <c r="G45" s="556"/>
      <c r="H45" s="227"/>
    </row>
    <row r="46" spans="1:8" x14ac:dyDescent="0.25">
      <c r="B46" s="557" t="str">
        <f>B7</f>
        <v>($1,000)</v>
      </c>
      <c r="C46" s="551"/>
      <c r="D46" s="551"/>
      <c r="E46" s="551"/>
      <c r="F46" s="551"/>
      <c r="G46" s="551"/>
      <c r="H46" s="46"/>
    </row>
    <row r="47" spans="1:8" x14ac:dyDescent="0.25">
      <c r="A47" s="249"/>
      <c r="B47" s="217"/>
      <c r="C47" s="217"/>
      <c r="D47" s="217"/>
      <c r="E47" s="217"/>
      <c r="F47" s="217"/>
      <c r="G47" s="217"/>
      <c r="H47" s="406"/>
    </row>
    <row r="48" spans="1:8" x14ac:dyDescent="0.25">
      <c r="A48" s="221" t="s">
        <v>2</v>
      </c>
      <c r="B48" s="217"/>
      <c r="C48" s="217"/>
      <c r="D48" s="217"/>
      <c r="E48" s="296"/>
      <c r="F48" s="296"/>
      <c r="G48" s="217"/>
      <c r="H48" s="221" t="s">
        <v>2</v>
      </c>
    </row>
    <row r="49" spans="1:10" x14ac:dyDescent="0.25">
      <c r="A49" s="221" t="s">
        <v>3</v>
      </c>
      <c r="B49" s="217"/>
      <c r="C49" s="217"/>
      <c r="D49" s="217"/>
      <c r="E49" s="408" t="s">
        <v>5</v>
      </c>
      <c r="F49" s="226"/>
      <c r="G49" s="408" t="s">
        <v>6</v>
      </c>
      <c r="H49" s="221" t="s">
        <v>3</v>
      </c>
    </row>
    <row r="50" spans="1:10" x14ac:dyDescent="0.25">
      <c r="A50" s="221"/>
      <c r="B50" s="217"/>
      <c r="C50" s="217"/>
      <c r="D50" s="217"/>
      <c r="E50" s="296"/>
      <c r="F50" s="296"/>
      <c r="G50" s="217"/>
      <c r="H50" s="221"/>
    </row>
    <row r="51" spans="1:10" x14ac:dyDescent="0.25">
      <c r="A51" s="221">
        <v>1</v>
      </c>
      <c r="B51" s="250" t="s">
        <v>74</v>
      </c>
      <c r="C51" s="250"/>
      <c r="D51" s="250"/>
      <c r="E51" s="314">
        <v>5688496.0150807938</v>
      </c>
      <c r="F51" s="21"/>
      <c r="G51" s="226" t="s">
        <v>326</v>
      </c>
      <c r="H51" s="221">
        <f>A51</f>
        <v>1</v>
      </c>
    </row>
    <row r="52" spans="1:10" x14ac:dyDescent="0.25">
      <c r="A52" s="221">
        <f>A51+1</f>
        <v>2</v>
      </c>
      <c r="B52" s="217"/>
      <c r="C52" s="217"/>
      <c r="D52" s="217"/>
      <c r="E52" s="216"/>
      <c r="F52" s="296"/>
      <c r="G52" s="217"/>
      <c r="H52" s="221">
        <f>H51+1</f>
        <v>2</v>
      </c>
    </row>
    <row r="53" spans="1:10" x14ac:dyDescent="0.25">
      <c r="A53" s="221">
        <f t="shared" ref="A53:A101" si="2">A52+1</f>
        <v>3</v>
      </c>
      <c r="B53" s="223" t="s">
        <v>75</v>
      </c>
      <c r="C53" s="223"/>
      <c r="D53" s="223"/>
      <c r="E53" s="251"/>
      <c r="F53" s="252"/>
      <c r="G53" s="217"/>
      <c r="H53" s="221">
        <f t="shared" ref="H53:H101" si="3">H52+1</f>
        <v>3</v>
      </c>
    </row>
    <row r="54" spans="1:10" x14ac:dyDescent="0.25">
      <c r="A54" s="221">
        <f t="shared" si="2"/>
        <v>4</v>
      </c>
      <c r="B54" s="224" t="s">
        <v>76</v>
      </c>
      <c r="C54" s="224"/>
      <c r="D54" s="224"/>
      <c r="E54" s="389">
        <v>37637.381189999978</v>
      </c>
      <c r="F54" s="296"/>
      <c r="G54" s="226" t="s">
        <v>253</v>
      </c>
      <c r="H54" s="221">
        <f t="shared" si="3"/>
        <v>4</v>
      </c>
      <c r="J54" s="253"/>
    </row>
    <row r="55" spans="1:10" x14ac:dyDescent="0.25">
      <c r="A55" s="221">
        <f t="shared" si="2"/>
        <v>5</v>
      </c>
      <c r="B55" s="224"/>
      <c r="C55" s="224"/>
      <c r="D55" s="224"/>
      <c r="E55" s="196"/>
      <c r="F55" s="254"/>
      <c r="G55" s="226"/>
      <c r="H55" s="221">
        <f t="shared" si="3"/>
        <v>5</v>
      </c>
      <c r="J55" s="253"/>
    </row>
    <row r="56" spans="1:10" x14ac:dyDescent="0.25">
      <c r="A56" s="221">
        <f t="shared" si="2"/>
        <v>6</v>
      </c>
      <c r="B56" s="224" t="s">
        <v>77</v>
      </c>
      <c r="C56" s="217"/>
      <c r="D56" s="217"/>
      <c r="E56" s="255">
        <f>E54/E51</f>
        <v>6.6164028400862674E-3</v>
      </c>
      <c r="F56" s="256"/>
      <c r="G56" s="226" t="s">
        <v>78</v>
      </c>
      <c r="H56" s="221">
        <f t="shared" si="3"/>
        <v>6</v>
      </c>
      <c r="J56" s="253"/>
    </row>
    <row r="57" spans="1:10" x14ac:dyDescent="0.25">
      <c r="A57" s="221">
        <f t="shared" si="2"/>
        <v>7</v>
      </c>
      <c r="B57" s="224"/>
      <c r="C57" s="224"/>
      <c r="D57" s="224"/>
      <c r="E57" s="257"/>
      <c r="F57" s="258"/>
      <c r="G57" s="226"/>
      <c r="H57" s="221">
        <f t="shared" si="3"/>
        <v>7</v>
      </c>
    </row>
    <row r="58" spans="1:10" x14ac:dyDescent="0.25">
      <c r="A58" s="221">
        <f t="shared" si="2"/>
        <v>8</v>
      </c>
      <c r="B58" s="223" t="s">
        <v>79</v>
      </c>
      <c r="C58" s="223"/>
      <c r="D58" s="223"/>
      <c r="E58" s="259"/>
      <c r="F58" s="260"/>
      <c r="G58" s="261"/>
      <c r="H58" s="221">
        <f t="shared" si="3"/>
        <v>8</v>
      </c>
    </row>
    <row r="59" spans="1:10" x14ac:dyDescent="0.25">
      <c r="A59" s="221">
        <f t="shared" si="2"/>
        <v>9</v>
      </c>
      <c r="B59" s="224" t="s">
        <v>80</v>
      </c>
      <c r="C59" s="224"/>
      <c r="D59" s="224"/>
      <c r="E59" s="399">
        <v>56501.077449970842</v>
      </c>
      <c r="F59" s="21" t="s">
        <v>24</v>
      </c>
      <c r="G59" s="226" t="s">
        <v>322</v>
      </c>
      <c r="H59" s="221">
        <f t="shared" si="3"/>
        <v>9</v>
      </c>
    </row>
    <row r="60" spans="1:10" x14ac:dyDescent="0.25">
      <c r="A60" s="221">
        <f t="shared" si="2"/>
        <v>10</v>
      </c>
      <c r="B60" s="217"/>
      <c r="C60" s="217"/>
      <c r="D60" s="217"/>
      <c r="E60" s="259"/>
      <c r="F60" s="260"/>
      <c r="G60" s="226"/>
      <c r="H60" s="221">
        <f t="shared" si="3"/>
        <v>10</v>
      </c>
    </row>
    <row r="61" spans="1:10" x14ac:dyDescent="0.25">
      <c r="A61" s="221">
        <f t="shared" si="2"/>
        <v>11</v>
      </c>
      <c r="B61" s="262" t="s">
        <v>81</v>
      </c>
      <c r="C61" s="261"/>
      <c r="D61" s="261"/>
      <c r="E61" s="255">
        <f>E59/E51</f>
        <v>9.9325159585557619E-3</v>
      </c>
      <c r="G61" s="226" t="s">
        <v>82</v>
      </c>
      <c r="H61" s="221">
        <f t="shared" si="3"/>
        <v>11</v>
      </c>
    </row>
    <row r="62" spans="1:10" x14ac:dyDescent="0.25">
      <c r="A62" s="221">
        <f t="shared" si="2"/>
        <v>12</v>
      </c>
      <c r="B62" s="261"/>
      <c r="C62" s="261"/>
      <c r="D62" s="261"/>
      <c r="E62" s="263"/>
      <c r="F62" s="264"/>
      <c r="G62" s="226"/>
      <c r="H62" s="221">
        <f t="shared" si="3"/>
        <v>12</v>
      </c>
    </row>
    <row r="63" spans="1:10" x14ac:dyDescent="0.25">
      <c r="A63" s="221">
        <f t="shared" si="2"/>
        <v>13</v>
      </c>
      <c r="B63" s="223" t="s">
        <v>83</v>
      </c>
      <c r="C63" s="261"/>
      <c r="D63" s="261"/>
      <c r="E63" s="263"/>
      <c r="F63" s="264"/>
      <c r="G63" s="226"/>
      <c r="H63" s="221">
        <f t="shared" si="3"/>
        <v>13</v>
      </c>
    </row>
    <row r="64" spans="1:10" x14ac:dyDescent="0.25">
      <c r="A64" s="221">
        <f t="shared" si="2"/>
        <v>14</v>
      </c>
      <c r="B64" s="262" t="s">
        <v>62</v>
      </c>
      <c r="C64" s="261"/>
      <c r="D64" s="261"/>
      <c r="E64" s="390">
        <v>62416.466819960529</v>
      </c>
      <c r="F64" s="21"/>
      <c r="G64" s="226" t="s">
        <v>327</v>
      </c>
      <c r="H64" s="221">
        <f t="shared" si="3"/>
        <v>14</v>
      </c>
    </row>
    <row r="65" spans="1:8" x14ac:dyDescent="0.25">
      <c r="A65" s="221">
        <f t="shared" si="2"/>
        <v>15</v>
      </c>
      <c r="B65" s="261"/>
      <c r="C65" s="261"/>
      <c r="D65" s="261"/>
      <c r="E65" s="259"/>
      <c r="F65" s="264"/>
      <c r="G65" s="226"/>
      <c r="H65" s="221">
        <f t="shared" si="3"/>
        <v>15</v>
      </c>
    </row>
    <row r="66" spans="1:8" x14ac:dyDescent="0.25">
      <c r="A66" s="221">
        <f t="shared" si="2"/>
        <v>16</v>
      </c>
      <c r="B66" s="262" t="s">
        <v>84</v>
      </c>
      <c r="C66" s="261"/>
      <c r="D66" s="261"/>
      <c r="E66" s="255">
        <f>E64/E51</f>
        <v>1.0972402310643796E-2</v>
      </c>
      <c r="F66" s="264"/>
      <c r="G66" s="226" t="s">
        <v>85</v>
      </c>
      <c r="H66" s="221">
        <f t="shared" si="3"/>
        <v>16</v>
      </c>
    </row>
    <row r="67" spans="1:8" x14ac:dyDescent="0.25">
      <c r="A67" s="221">
        <f t="shared" si="2"/>
        <v>17</v>
      </c>
      <c r="B67" s="261"/>
      <c r="C67" s="261"/>
      <c r="D67" s="261"/>
      <c r="E67" s="263"/>
      <c r="F67" s="264"/>
      <c r="G67" s="226"/>
      <c r="H67" s="221">
        <f t="shared" si="3"/>
        <v>17</v>
      </c>
    </row>
    <row r="68" spans="1:8" x14ac:dyDescent="0.25">
      <c r="A68" s="221">
        <f t="shared" si="2"/>
        <v>18</v>
      </c>
      <c r="B68" s="223" t="s">
        <v>86</v>
      </c>
      <c r="C68" s="223"/>
      <c r="D68" s="223"/>
      <c r="E68" s="263"/>
      <c r="F68" s="264"/>
      <c r="G68" s="226"/>
      <c r="H68" s="221">
        <f t="shared" si="3"/>
        <v>18</v>
      </c>
    </row>
    <row r="69" spans="1:8" x14ac:dyDescent="0.25">
      <c r="A69" s="221">
        <f t="shared" si="2"/>
        <v>19</v>
      </c>
      <c r="B69" s="224" t="s">
        <v>63</v>
      </c>
      <c r="C69" s="224"/>
      <c r="D69" s="224"/>
      <c r="E69" s="390">
        <v>1842.8720020153733</v>
      </c>
      <c r="F69" s="296"/>
      <c r="G69" s="226" t="s">
        <v>87</v>
      </c>
      <c r="H69" s="221">
        <f t="shared" si="3"/>
        <v>19</v>
      </c>
    </row>
    <row r="70" spans="1:8" x14ac:dyDescent="0.25">
      <c r="A70" s="221">
        <f t="shared" si="2"/>
        <v>20</v>
      </c>
      <c r="B70" s="261"/>
      <c r="C70" s="261"/>
      <c r="D70" s="261"/>
      <c r="E70" s="263"/>
      <c r="F70" s="264"/>
      <c r="G70" s="226"/>
      <c r="H70" s="221">
        <f t="shared" si="3"/>
        <v>20</v>
      </c>
    </row>
    <row r="71" spans="1:8" x14ac:dyDescent="0.25">
      <c r="A71" s="221">
        <f t="shared" si="2"/>
        <v>21</v>
      </c>
      <c r="B71" s="262" t="s">
        <v>88</v>
      </c>
      <c r="C71" s="261"/>
      <c r="D71" s="261"/>
      <c r="E71" s="255">
        <f>E69/E51</f>
        <v>3.2396471705873188E-4</v>
      </c>
      <c r="F71" s="256"/>
      <c r="G71" s="226" t="s">
        <v>89</v>
      </c>
      <c r="H71" s="221">
        <f t="shared" si="3"/>
        <v>21</v>
      </c>
    </row>
    <row r="72" spans="1:8" x14ac:dyDescent="0.25">
      <c r="A72" s="221">
        <f t="shared" si="2"/>
        <v>22</v>
      </c>
      <c r="B72" s="261"/>
      <c r="C72" s="261"/>
      <c r="D72" s="261"/>
      <c r="E72" s="263"/>
      <c r="F72" s="264"/>
      <c r="G72" s="226"/>
      <c r="H72" s="221">
        <f t="shared" si="3"/>
        <v>22</v>
      </c>
    </row>
    <row r="73" spans="1:8" x14ac:dyDescent="0.25">
      <c r="A73" s="221">
        <f t="shared" si="2"/>
        <v>23</v>
      </c>
      <c r="B73" s="223" t="s">
        <v>90</v>
      </c>
      <c r="C73" s="223"/>
      <c r="D73" s="223"/>
      <c r="E73" s="265"/>
      <c r="F73" s="266"/>
      <c r="G73" s="226"/>
      <c r="H73" s="221">
        <f t="shared" si="3"/>
        <v>23</v>
      </c>
    </row>
    <row r="74" spans="1:8" x14ac:dyDescent="0.25">
      <c r="A74" s="221">
        <f t="shared" si="2"/>
        <v>24</v>
      </c>
      <c r="B74" s="267" t="s">
        <v>91</v>
      </c>
      <c r="C74" s="217"/>
      <c r="D74" s="217"/>
      <c r="E74" s="265"/>
      <c r="F74" s="266"/>
      <c r="G74" s="226"/>
      <c r="H74" s="221">
        <f t="shared" si="3"/>
        <v>24</v>
      </c>
    </row>
    <row r="75" spans="1:8" x14ac:dyDescent="0.25">
      <c r="A75" s="221">
        <f t="shared" si="2"/>
        <v>25</v>
      </c>
      <c r="B75" s="224" t="s">
        <v>92</v>
      </c>
      <c r="C75" s="224"/>
      <c r="D75" s="224"/>
      <c r="E75" s="268">
        <v>47442.662369609825</v>
      </c>
      <c r="F75" s="21"/>
      <c r="G75" s="226" t="s">
        <v>323</v>
      </c>
      <c r="H75" s="221">
        <f t="shared" si="3"/>
        <v>25</v>
      </c>
    </row>
    <row r="76" spans="1:8" x14ac:dyDescent="0.25">
      <c r="A76" s="221">
        <f t="shared" si="2"/>
        <v>26</v>
      </c>
      <c r="B76" s="224" t="s">
        <v>94</v>
      </c>
      <c r="C76" s="224"/>
      <c r="D76" s="224"/>
      <c r="E76" s="269">
        <v>40928.96333129039</v>
      </c>
      <c r="F76" s="21"/>
      <c r="G76" s="226" t="s">
        <v>324</v>
      </c>
      <c r="H76" s="221">
        <f t="shared" si="3"/>
        <v>26</v>
      </c>
    </row>
    <row r="77" spans="1:8" x14ac:dyDescent="0.25">
      <c r="A77" s="221">
        <f t="shared" si="2"/>
        <v>27</v>
      </c>
      <c r="B77" s="224" t="s">
        <v>96</v>
      </c>
      <c r="C77" s="224"/>
      <c r="D77" s="224"/>
      <c r="E77" s="270">
        <v>11767.307329996353</v>
      </c>
      <c r="F77" s="21" t="s">
        <v>24</v>
      </c>
      <c r="G77" s="226" t="s">
        <v>325</v>
      </c>
      <c r="H77" s="221">
        <f t="shared" si="3"/>
        <v>27</v>
      </c>
    </row>
    <row r="78" spans="1:8" x14ac:dyDescent="0.25">
      <c r="A78" s="221">
        <f t="shared" si="2"/>
        <v>28</v>
      </c>
      <c r="B78" s="224" t="s">
        <v>97</v>
      </c>
      <c r="C78" s="217"/>
      <c r="D78" s="217"/>
      <c r="E78" s="271">
        <f>SUM(E75:E77)</f>
        <v>100138.93303089657</v>
      </c>
      <c r="F78" s="21" t="s">
        <v>24</v>
      </c>
      <c r="G78" s="226" t="s">
        <v>98</v>
      </c>
      <c r="H78" s="221">
        <f t="shared" si="3"/>
        <v>28</v>
      </c>
    </row>
    <row r="79" spans="1:8" x14ac:dyDescent="0.25">
      <c r="A79" s="221">
        <f t="shared" si="2"/>
        <v>29</v>
      </c>
      <c r="B79" s="217"/>
      <c r="C79" s="217"/>
      <c r="D79" s="217"/>
      <c r="E79" s="272"/>
      <c r="F79" s="273"/>
      <c r="G79" s="226"/>
      <c r="H79" s="221">
        <f t="shared" si="3"/>
        <v>29</v>
      </c>
    </row>
    <row r="80" spans="1:8" x14ac:dyDescent="0.25">
      <c r="A80" s="221">
        <f t="shared" si="2"/>
        <v>30</v>
      </c>
      <c r="B80" s="224" t="s">
        <v>99</v>
      </c>
      <c r="C80" s="224"/>
      <c r="D80" s="224"/>
      <c r="E80" s="274">
        <v>0.10019140480198274</v>
      </c>
      <c r="F80" s="21"/>
      <c r="G80" s="226" t="s">
        <v>330</v>
      </c>
      <c r="H80" s="221">
        <f t="shared" si="3"/>
        <v>30</v>
      </c>
    </row>
    <row r="81" spans="1:8" x14ac:dyDescent="0.25">
      <c r="A81" s="221">
        <f t="shared" si="2"/>
        <v>31</v>
      </c>
      <c r="B81" s="217"/>
      <c r="C81" s="217"/>
      <c r="D81" s="217"/>
      <c r="E81" s="272"/>
      <c r="F81" s="273"/>
      <c r="G81" s="226"/>
      <c r="H81" s="221">
        <f t="shared" si="3"/>
        <v>31</v>
      </c>
    </row>
    <row r="82" spans="1:8" x14ac:dyDescent="0.25">
      <c r="A82" s="221">
        <f t="shared" si="2"/>
        <v>32</v>
      </c>
      <c r="B82" s="224" t="s">
        <v>100</v>
      </c>
      <c r="C82" s="217"/>
      <c r="D82" s="217"/>
      <c r="E82" s="341">
        <f>E78*E80</f>
        <v>10033.060375737199</v>
      </c>
      <c r="F82" s="21" t="s">
        <v>24</v>
      </c>
      <c r="G82" s="226" t="s">
        <v>101</v>
      </c>
      <c r="H82" s="221">
        <f t="shared" si="3"/>
        <v>32</v>
      </c>
    </row>
    <row r="83" spans="1:8" x14ac:dyDescent="0.25">
      <c r="A83" s="221">
        <f t="shared" si="2"/>
        <v>33</v>
      </c>
      <c r="B83" s="217"/>
      <c r="C83" s="217"/>
      <c r="D83" s="217"/>
      <c r="E83" s="272"/>
      <c r="F83" s="273"/>
      <c r="G83" s="226"/>
      <c r="H83" s="221">
        <f t="shared" si="3"/>
        <v>33</v>
      </c>
    </row>
    <row r="84" spans="1:8" x14ac:dyDescent="0.25">
      <c r="A84" s="221">
        <f t="shared" si="2"/>
        <v>34</v>
      </c>
      <c r="B84" s="224" t="s">
        <v>102</v>
      </c>
      <c r="C84" s="217"/>
      <c r="D84" s="217"/>
      <c r="E84" s="255">
        <f>E82/E51</f>
        <v>1.7637456981842853E-3</v>
      </c>
      <c r="F84" s="256"/>
      <c r="G84" s="226" t="s">
        <v>103</v>
      </c>
      <c r="H84" s="221">
        <f t="shared" si="3"/>
        <v>34</v>
      </c>
    </row>
    <row r="85" spans="1:8" x14ac:dyDescent="0.25">
      <c r="A85" s="221">
        <f t="shared" si="2"/>
        <v>35</v>
      </c>
      <c r="B85" s="224"/>
      <c r="C85" s="217"/>
      <c r="D85" s="217"/>
      <c r="E85" s="275"/>
      <c r="F85" s="256"/>
      <c r="G85" s="226"/>
      <c r="H85" s="221">
        <f t="shared" si="3"/>
        <v>35</v>
      </c>
    </row>
    <row r="86" spans="1:8" x14ac:dyDescent="0.25">
      <c r="A86" s="221">
        <f t="shared" si="2"/>
        <v>36</v>
      </c>
      <c r="B86" s="223" t="s">
        <v>104</v>
      </c>
      <c r="C86" s="276"/>
      <c r="D86" s="276"/>
      <c r="E86" s="411"/>
      <c r="F86" s="411"/>
      <c r="G86" s="411"/>
      <c r="H86" s="221">
        <f t="shared" si="3"/>
        <v>36</v>
      </c>
    </row>
    <row r="87" spans="1:8" x14ac:dyDescent="0.25">
      <c r="A87" s="221">
        <f t="shared" si="2"/>
        <v>37</v>
      </c>
      <c r="B87" s="224" t="s">
        <v>105</v>
      </c>
      <c r="C87" s="276"/>
      <c r="D87" s="276"/>
      <c r="E87" s="78">
        <v>32319.855416885912</v>
      </c>
      <c r="F87" s="21"/>
      <c r="G87" s="226" t="s">
        <v>328</v>
      </c>
      <c r="H87" s="221">
        <f t="shared" si="3"/>
        <v>37</v>
      </c>
    </row>
    <row r="88" spans="1:8" x14ac:dyDescent="0.25">
      <c r="A88" s="221">
        <f t="shared" si="2"/>
        <v>38</v>
      </c>
      <c r="B88" s="223"/>
      <c r="C88" s="276"/>
      <c r="D88" s="276"/>
      <c r="E88" s="411"/>
      <c r="F88" s="411"/>
      <c r="G88" s="411"/>
      <c r="H88" s="221">
        <f t="shared" si="3"/>
        <v>38</v>
      </c>
    </row>
    <row r="89" spans="1:8" x14ac:dyDescent="0.25">
      <c r="A89" s="221">
        <f t="shared" si="2"/>
        <v>39</v>
      </c>
      <c r="B89" s="224" t="s">
        <v>106</v>
      </c>
      <c r="C89" s="276"/>
      <c r="D89" s="276"/>
      <c r="E89" s="391">
        <v>81059.121812139405</v>
      </c>
      <c r="F89" s="21"/>
      <c r="G89" s="226" t="s">
        <v>329</v>
      </c>
      <c r="H89" s="221">
        <f t="shared" si="3"/>
        <v>39</v>
      </c>
    </row>
    <row r="90" spans="1:8" ht="20.25" x14ac:dyDescent="0.55000000000000004">
      <c r="A90" s="221">
        <f t="shared" si="2"/>
        <v>40</v>
      </c>
      <c r="B90" s="276"/>
      <c r="C90" s="278"/>
      <c r="D90" s="278"/>
      <c r="E90" s="392"/>
      <c r="F90" s="279"/>
      <c r="G90" s="276"/>
      <c r="H90" s="221">
        <f t="shared" si="3"/>
        <v>40</v>
      </c>
    </row>
    <row r="91" spans="1:8" x14ac:dyDescent="0.25">
      <c r="A91" s="221">
        <f t="shared" si="2"/>
        <v>41</v>
      </c>
      <c r="B91" s="224" t="s">
        <v>107</v>
      </c>
      <c r="C91" s="278"/>
      <c r="D91" s="278"/>
      <c r="E91" s="393">
        <f>E87+E89</f>
        <v>113378.97722902532</v>
      </c>
      <c r="F91" s="21"/>
      <c r="G91" s="226" t="s">
        <v>108</v>
      </c>
      <c r="H91" s="221">
        <f t="shared" si="3"/>
        <v>41</v>
      </c>
    </row>
    <row r="92" spans="1:8" x14ac:dyDescent="0.25">
      <c r="A92" s="221">
        <f t="shared" si="2"/>
        <v>42</v>
      </c>
      <c r="B92" s="281"/>
      <c r="C92" s="278"/>
      <c r="D92" s="278"/>
      <c r="E92" s="394"/>
      <c r="F92" s="280"/>
      <c r="G92" s="282"/>
      <c r="H92" s="221">
        <f t="shared" si="3"/>
        <v>42</v>
      </c>
    </row>
    <row r="93" spans="1:8" x14ac:dyDescent="0.25">
      <c r="A93" s="221">
        <f t="shared" si="2"/>
        <v>43</v>
      </c>
      <c r="B93" s="224" t="s">
        <v>99</v>
      </c>
      <c r="C93" s="278"/>
      <c r="D93" s="278"/>
      <c r="E93" s="395">
        <f>E80</f>
        <v>0.10019140480198274</v>
      </c>
      <c r="F93" s="21"/>
      <c r="G93" s="226" t="s">
        <v>109</v>
      </c>
      <c r="H93" s="221">
        <f t="shared" si="3"/>
        <v>43</v>
      </c>
    </row>
    <row r="94" spans="1:8" x14ac:dyDescent="0.25">
      <c r="A94" s="221">
        <f t="shared" si="2"/>
        <v>44</v>
      </c>
      <c r="B94" s="276"/>
      <c r="C94" s="278"/>
      <c r="D94" s="278"/>
      <c r="E94" s="283"/>
      <c r="F94" s="284"/>
      <c r="G94" s="276"/>
      <c r="H94" s="221">
        <f t="shared" si="3"/>
        <v>44</v>
      </c>
    </row>
    <row r="95" spans="1:8" x14ac:dyDescent="0.25">
      <c r="A95" s="221">
        <f t="shared" si="2"/>
        <v>45</v>
      </c>
      <c r="B95" s="224" t="s">
        <v>110</v>
      </c>
      <c r="C95" s="278"/>
      <c r="D95" s="278"/>
      <c r="E95" s="285">
        <f>E91*E93</f>
        <v>11359.599003588059</v>
      </c>
      <c r="F95" s="21"/>
      <c r="G95" s="226" t="s">
        <v>111</v>
      </c>
      <c r="H95" s="221">
        <f t="shared" si="3"/>
        <v>45</v>
      </c>
    </row>
    <row r="96" spans="1:8" x14ac:dyDescent="0.25">
      <c r="A96" s="221">
        <f t="shared" si="2"/>
        <v>46</v>
      </c>
      <c r="B96" s="281"/>
      <c r="C96" s="278"/>
      <c r="D96" s="278"/>
      <c r="E96" s="287"/>
      <c r="F96" s="286"/>
      <c r="G96" s="282"/>
      <c r="H96" s="221">
        <f t="shared" si="3"/>
        <v>46</v>
      </c>
    </row>
    <row r="97" spans="1:9" x14ac:dyDescent="0.25">
      <c r="A97" s="221">
        <f t="shared" si="2"/>
        <v>47</v>
      </c>
      <c r="B97" s="224" t="s">
        <v>112</v>
      </c>
      <c r="C97" s="278"/>
      <c r="D97" s="278"/>
      <c r="E97" s="396">
        <v>16054.010181727583</v>
      </c>
      <c r="G97" s="226" t="s">
        <v>113</v>
      </c>
      <c r="H97" s="221">
        <f t="shared" si="3"/>
        <v>47</v>
      </c>
      <c r="I97" s="278"/>
    </row>
    <row r="98" spans="1:9" x14ac:dyDescent="0.25">
      <c r="A98" s="221">
        <f t="shared" si="2"/>
        <v>48</v>
      </c>
      <c r="B98" s="224"/>
      <c r="C98" s="278"/>
      <c r="D98" s="278"/>
      <c r="E98" s="166"/>
      <c r="F98" s="286"/>
      <c r="G98" s="226"/>
      <c r="H98" s="221">
        <f t="shared" si="3"/>
        <v>48</v>
      </c>
    </row>
    <row r="99" spans="1:9" x14ac:dyDescent="0.25">
      <c r="A99" s="221">
        <f t="shared" si="2"/>
        <v>49</v>
      </c>
      <c r="B99" s="224" t="s">
        <v>114</v>
      </c>
      <c r="C99" s="278"/>
      <c r="D99" s="278"/>
      <c r="E99" s="166">
        <f>E95+E97</f>
        <v>27413.609185315639</v>
      </c>
      <c r="F99" s="21"/>
      <c r="G99" s="226" t="s">
        <v>115</v>
      </c>
      <c r="H99" s="221">
        <f t="shared" si="3"/>
        <v>49</v>
      </c>
    </row>
    <row r="100" spans="1:9" x14ac:dyDescent="0.25">
      <c r="A100" s="221">
        <f t="shared" si="2"/>
        <v>50</v>
      </c>
      <c r="B100" s="276"/>
      <c r="C100" s="278"/>
      <c r="D100" s="278"/>
      <c r="E100" s="288"/>
      <c r="F100" s="276"/>
      <c r="G100" s="276"/>
      <c r="H100" s="221">
        <f t="shared" si="3"/>
        <v>50</v>
      </c>
    </row>
    <row r="101" spans="1:9" ht="16.5" thickBot="1" x14ac:dyDescent="0.3">
      <c r="A101" s="221">
        <f t="shared" si="2"/>
        <v>51</v>
      </c>
      <c r="B101" s="224" t="s">
        <v>116</v>
      </c>
      <c r="C101" s="278"/>
      <c r="D101" s="278"/>
      <c r="E101" s="289">
        <f>E99/E51</f>
        <v>4.8191312980864036E-3</v>
      </c>
      <c r="F101" s="290"/>
      <c r="G101" s="226" t="s">
        <v>117</v>
      </c>
      <c r="H101" s="221">
        <f t="shared" si="3"/>
        <v>51</v>
      </c>
    </row>
    <row r="102" spans="1:9" ht="16.5" thickTop="1" x14ac:dyDescent="0.25">
      <c r="A102" s="227"/>
    </row>
    <row r="103" spans="1:9" x14ac:dyDescent="0.25">
      <c r="A103" s="227"/>
    </row>
    <row r="104" spans="1:9" x14ac:dyDescent="0.25">
      <c r="A104" s="21" t="s">
        <v>24</v>
      </c>
      <c r="B104" s="217" t="str">
        <f>B39</f>
        <v>Items in BOLD have changed to correct the over-allocation of "Duplicate Charges (Company Energy Use)" Credit in FERC Account no. 929.</v>
      </c>
    </row>
    <row r="105" spans="1:9" x14ac:dyDescent="0.25">
      <c r="A105" s="227"/>
    </row>
    <row r="106" spans="1:9" x14ac:dyDescent="0.25">
      <c r="A106" s="227"/>
    </row>
    <row r="107" spans="1:9" x14ac:dyDescent="0.25">
      <c r="A107" s="227"/>
    </row>
    <row r="108" spans="1:9" x14ac:dyDescent="0.25">
      <c r="A108" s="227"/>
    </row>
    <row r="109" spans="1:9" x14ac:dyDescent="0.25">
      <c r="A109" s="227"/>
    </row>
    <row r="110" spans="1:9" x14ac:dyDescent="0.25">
      <c r="A110" s="227"/>
    </row>
    <row r="111" spans="1:9" x14ac:dyDescent="0.25">
      <c r="A111" s="227"/>
    </row>
    <row r="112" spans="1:9" x14ac:dyDescent="0.25">
      <c r="A112" s="227"/>
    </row>
    <row r="113" spans="1:1" x14ac:dyDescent="0.25">
      <c r="A113" s="227"/>
    </row>
    <row r="114" spans="1:1" x14ac:dyDescent="0.25">
      <c r="A114" s="227"/>
    </row>
    <row r="115" spans="1:1" x14ac:dyDescent="0.25">
      <c r="A115" s="227"/>
    </row>
    <row r="116" spans="1:1" x14ac:dyDescent="0.25">
      <c r="A116" s="227"/>
    </row>
    <row r="117" spans="1:1" x14ac:dyDescent="0.25">
      <c r="A117" s="227"/>
    </row>
    <row r="118" spans="1:1" x14ac:dyDescent="0.25">
      <c r="A118" s="227"/>
    </row>
    <row r="119" spans="1:1" x14ac:dyDescent="0.25">
      <c r="A119" s="227"/>
    </row>
    <row r="120" spans="1:1" x14ac:dyDescent="0.25">
      <c r="A120" s="227"/>
    </row>
    <row r="121" spans="1:1" x14ac:dyDescent="0.25">
      <c r="A121" s="227"/>
    </row>
    <row r="122" spans="1:1" x14ac:dyDescent="0.25">
      <c r="A122" s="227"/>
    </row>
    <row r="123" spans="1:1" x14ac:dyDescent="0.25">
      <c r="A123" s="227"/>
    </row>
    <row r="124" spans="1:1" x14ac:dyDescent="0.25">
      <c r="A124" s="227"/>
    </row>
    <row r="125" spans="1:1" x14ac:dyDescent="0.25">
      <c r="A125" s="227"/>
    </row>
    <row r="126" spans="1:1" x14ac:dyDescent="0.25">
      <c r="A126" s="227"/>
    </row>
    <row r="127" spans="1:1" x14ac:dyDescent="0.25">
      <c r="A127" s="227"/>
    </row>
    <row r="128" spans="1:1" x14ac:dyDescent="0.25">
      <c r="A128" s="227"/>
    </row>
    <row r="129" spans="1:1" x14ac:dyDescent="0.25">
      <c r="A129" s="227"/>
    </row>
    <row r="130" spans="1:1" x14ac:dyDescent="0.25">
      <c r="A130" s="227"/>
    </row>
    <row r="131" spans="1:1" x14ac:dyDescent="0.25">
      <c r="A131" s="227"/>
    </row>
    <row r="132" spans="1:1" x14ac:dyDescent="0.25">
      <c r="A132" s="227"/>
    </row>
    <row r="133" spans="1:1" x14ac:dyDescent="0.25">
      <c r="A133" s="227"/>
    </row>
    <row r="134" spans="1:1" x14ac:dyDescent="0.25">
      <c r="A134" s="227"/>
    </row>
    <row r="135" spans="1:1" x14ac:dyDescent="0.25">
      <c r="A135" s="227"/>
    </row>
    <row r="136" spans="1:1" x14ac:dyDescent="0.25">
      <c r="A136" s="227"/>
    </row>
    <row r="137" spans="1:1" x14ac:dyDescent="0.25">
      <c r="A137" s="227"/>
    </row>
    <row r="138" spans="1:1" x14ac:dyDescent="0.25">
      <c r="A138" s="227"/>
    </row>
    <row r="139" spans="1:1" x14ac:dyDescent="0.25">
      <c r="A139" s="227"/>
    </row>
    <row r="140" spans="1:1" x14ac:dyDescent="0.25">
      <c r="A140" s="227"/>
    </row>
    <row r="141" spans="1:1" x14ac:dyDescent="0.25">
      <c r="A141" s="227"/>
    </row>
    <row r="142" spans="1:1" x14ac:dyDescent="0.25">
      <c r="A142" s="227"/>
    </row>
    <row r="143" spans="1:1" x14ac:dyDescent="0.25">
      <c r="A143" s="227"/>
    </row>
    <row r="144" spans="1:1" x14ac:dyDescent="0.25">
      <c r="A144" s="227"/>
    </row>
    <row r="145" spans="1:6" x14ac:dyDescent="0.25">
      <c r="A145" s="227"/>
    </row>
    <row r="146" spans="1:6" x14ac:dyDescent="0.25">
      <c r="A146" s="227"/>
    </row>
    <row r="147" spans="1:6" x14ac:dyDescent="0.25">
      <c r="A147" s="227"/>
    </row>
    <row r="148" spans="1:6" x14ac:dyDescent="0.25">
      <c r="A148" s="227"/>
    </row>
    <row r="149" spans="1:6" x14ac:dyDescent="0.25">
      <c r="A149" s="227"/>
    </row>
    <row r="150" spans="1:6" x14ac:dyDescent="0.25">
      <c r="A150" s="227"/>
    </row>
    <row r="151" spans="1:6" x14ac:dyDescent="0.25">
      <c r="A151" s="227"/>
    </row>
    <row r="152" spans="1:6" x14ac:dyDescent="0.25">
      <c r="A152" s="227"/>
    </row>
    <row r="153" spans="1:6" x14ac:dyDescent="0.25">
      <c r="A153" s="227"/>
    </row>
    <row r="154" spans="1:6" x14ac:dyDescent="0.25">
      <c r="A154" s="227"/>
    </row>
    <row r="155" spans="1:6" x14ac:dyDescent="0.25">
      <c r="A155" s="227"/>
    </row>
    <row r="156" spans="1:6" x14ac:dyDescent="0.25">
      <c r="A156" s="227"/>
      <c r="B156" s="405"/>
      <c r="C156" s="405"/>
      <c r="D156" s="405"/>
      <c r="E156" s="405"/>
      <c r="F156" s="405"/>
    </row>
    <row r="157" spans="1:6" x14ac:dyDescent="0.25">
      <c r="A157" s="227"/>
      <c r="B157" s="405"/>
      <c r="C157" s="405"/>
      <c r="D157" s="405"/>
      <c r="E157" s="405"/>
      <c r="F157" s="405"/>
    </row>
    <row r="162" spans="1:6" x14ac:dyDescent="0.25">
      <c r="A162" s="407"/>
      <c r="B162" s="405"/>
      <c r="C162" s="405"/>
      <c r="D162" s="405"/>
      <c r="E162" s="291"/>
      <c r="F162" s="291"/>
    </row>
  </sheetData>
  <mergeCells count="10">
    <mergeCell ref="B46:G46"/>
    <mergeCell ref="B3:G3"/>
    <mergeCell ref="B42:G42"/>
    <mergeCell ref="B43:G43"/>
    <mergeCell ref="B44:G44"/>
    <mergeCell ref="B45:G45"/>
    <mergeCell ref="B4:G4"/>
    <mergeCell ref="B5:G5"/>
    <mergeCell ref="B6:G6"/>
    <mergeCell ref="B7:G7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Roman,Bold"&amp;7AS FILED</oddHeader>
    <oddFooter>&amp;L&amp;F&amp;CPage 6.&amp;P&amp;R&amp;A</oddFooter>
  </headerFooter>
  <rowBreaks count="1" manualBreakCount="1">
    <brk id="40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6FF97-78BC-47E5-8471-1DBC64A64D41}">
  <sheetPr>
    <pageSetUpPr fitToPage="1"/>
  </sheetPr>
  <dimension ref="A1:J46"/>
  <sheetViews>
    <sheetView zoomScaleNormal="100" zoomScaleSheetLayoutView="80" zoomScalePageLayoutView="50" workbookViewId="0">
      <selection activeCell="B11" sqref="B11"/>
    </sheetView>
  </sheetViews>
  <sheetFormatPr defaultColWidth="8.7109375" defaultRowHeight="15.75" x14ac:dyDescent="0.25"/>
  <cols>
    <col min="1" max="1" width="5.140625" style="28" customWidth="1"/>
    <col min="2" max="2" width="78.140625" style="17" bestFit="1" customWidth="1"/>
    <col min="3" max="3" width="16.7109375" style="17" customWidth="1"/>
    <col min="4" max="4" width="1.7109375" style="17" customWidth="1"/>
    <col min="5" max="5" width="16.7109375" style="17" customWidth="1"/>
    <col min="6" max="6" width="1.7109375" style="17" customWidth="1"/>
    <col min="7" max="7" width="16.7109375" style="17" customWidth="1"/>
    <col min="8" max="8" width="1.5703125" style="17" customWidth="1"/>
    <col min="9" max="9" width="46.140625" style="17" customWidth="1"/>
    <col min="10" max="10" width="5.140625" style="28" customWidth="1"/>
    <col min="11" max="16384" width="8.7109375" style="17"/>
  </cols>
  <sheetData>
    <row r="1" spans="1:10" x14ac:dyDescent="0.25">
      <c r="A1" s="111"/>
      <c r="B1" s="218"/>
      <c r="C1" s="218"/>
      <c r="D1" s="218"/>
      <c r="E1" s="218"/>
      <c r="F1" s="218"/>
      <c r="G1" s="218"/>
      <c r="H1" s="218"/>
      <c r="I1" s="465"/>
      <c r="J1" s="111"/>
    </row>
    <row r="2" spans="1:10" x14ac:dyDescent="0.25">
      <c r="A2" s="111"/>
      <c r="B2" s="558" t="s">
        <v>14</v>
      </c>
      <c r="C2" s="558"/>
      <c r="D2" s="558"/>
      <c r="E2" s="558"/>
      <c r="F2" s="558"/>
      <c r="G2" s="558"/>
      <c r="H2" s="558"/>
      <c r="I2" s="558"/>
      <c r="J2" s="111"/>
    </row>
    <row r="3" spans="1:10" x14ac:dyDescent="0.25">
      <c r="B3" s="558" t="s">
        <v>318</v>
      </c>
      <c r="C3" s="558"/>
      <c r="D3" s="558"/>
      <c r="E3" s="558"/>
      <c r="F3" s="558"/>
      <c r="G3" s="558"/>
      <c r="H3" s="558"/>
      <c r="I3" s="558"/>
      <c r="J3" s="466"/>
    </row>
    <row r="4" spans="1:10" x14ac:dyDescent="0.25">
      <c r="B4" s="558" t="s">
        <v>26</v>
      </c>
      <c r="C4" s="558"/>
      <c r="D4" s="558"/>
      <c r="E4" s="558"/>
      <c r="F4" s="558"/>
      <c r="G4" s="558"/>
      <c r="H4" s="558"/>
      <c r="I4" s="558"/>
      <c r="J4" s="466"/>
    </row>
    <row r="5" spans="1:10" x14ac:dyDescent="0.25">
      <c r="B5" s="559" t="s">
        <v>252</v>
      </c>
      <c r="C5" s="559"/>
      <c r="D5" s="559"/>
      <c r="E5" s="559"/>
      <c r="F5" s="559"/>
      <c r="G5" s="559"/>
      <c r="H5" s="559"/>
      <c r="I5" s="559"/>
      <c r="J5" s="466"/>
    </row>
    <row r="6" spans="1:10" x14ac:dyDescent="0.25">
      <c r="B6" s="560" t="s">
        <v>1</v>
      </c>
      <c r="C6" s="560"/>
      <c r="D6" s="560"/>
      <c r="E6" s="560"/>
      <c r="F6" s="560"/>
      <c r="G6" s="560"/>
      <c r="H6" s="560"/>
      <c r="I6" s="560"/>
      <c r="J6" s="468"/>
    </row>
    <row r="7" spans="1:10" x14ac:dyDescent="0.25">
      <c r="B7" s="467"/>
      <c r="C7" s="467"/>
      <c r="D7" s="467"/>
      <c r="E7" s="467"/>
      <c r="F7" s="467"/>
      <c r="G7" s="467"/>
      <c r="H7" s="467"/>
      <c r="I7" s="467"/>
      <c r="J7" s="468"/>
    </row>
    <row r="8" spans="1:10" x14ac:dyDescent="0.25">
      <c r="A8" s="111"/>
      <c r="B8" s="218"/>
      <c r="C8" s="469" t="s">
        <v>152</v>
      </c>
      <c r="D8" s="218"/>
      <c r="E8" s="469" t="s">
        <v>153</v>
      </c>
      <c r="F8" s="465"/>
      <c r="G8" s="469" t="s">
        <v>332</v>
      </c>
      <c r="H8" s="218"/>
      <c r="I8" s="218"/>
      <c r="J8" s="111"/>
    </row>
    <row r="9" spans="1:10" x14ac:dyDescent="0.25">
      <c r="A9" s="111" t="s">
        <v>2</v>
      </c>
      <c r="B9" s="218"/>
      <c r="C9" s="470" t="s">
        <v>154</v>
      </c>
      <c r="D9" s="218"/>
      <c r="E9" s="470" t="s">
        <v>333</v>
      </c>
      <c r="F9" s="218"/>
      <c r="G9" s="218"/>
      <c r="H9" s="218"/>
      <c r="I9" s="218"/>
      <c r="J9" s="111" t="s">
        <v>2</v>
      </c>
    </row>
    <row r="10" spans="1:10" x14ac:dyDescent="0.25">
      <c r="A10" s="111" t="s">
        <v>3</v>
      </c>
      <c r="B10" s="218"/>
      <c r="C10" s="471" t="s">
        <v>334</v>
      </c>
      <c r="D10" s="218"/>
      <c r="E10" s="471" t="s">
        <v>335</v>
      </c>
      <c r="F10" s="218"/>
      <c r="G10" s="471" t="s">
        <v>5</v>
      </c>
      <c r="H10" s="218"/>
      <c r="I10" s="471" t="s">
        <v>6</v>
      </c>
      <c r="J10" s="111" t="s">
        <v>3</v>
      </c>
    </row>
    <row r="11" spans="1:10" x14ac:dyDescent="0.25">
      <c r="A11" s="111"/>
      <c r="B11" s="218"/>
      <c r="C11" s="218"/>
      <c r="D11" s="218"/>
      <c r="E11" s="218"/>
      <c r="F11" s="218"/>
      <c r="G11" s="465"/>
      <c r="H11" s="218"/>
      <c r="I11" s="465"/>
      <c r="J11" s="111"/>
    </row>
    <row r="12" spans="1:10" x14ac:dyDescent="0.25">
      <c r="A12" s="111">
        <v>1</v>
      </c>
      <c r="B12" s="472" t="s">
        <v>336</v>
      </c>
      <c r="C12" s="218"/>
      <c r="D12" s="218"/>
      <c r="E12" s="218"/>
      <c r="F12" s="218"/>
      <c r="G12" s="218"/>
      <c r="H12" s="218"/>
      <c r="I12" s="465"/>
      <c r="J12" s="111">
        <f>A12</f>
        <v>1</v>
      </c>
    </row>
    <row r="13" spans="1:10" x14ac:dyDescent="0.25">
      <c r="A13" s="111">
        <f>A12+1</f>
        <v>2</v>
      </c>
      <c r="B13" s="218"/>
      <c r="C13" s="218"/>
      <c r="D13" s="218"/>
      <c r="E13" s="218"/>
      <c r="F13" s="218"/>
      <c r="G13" s="218"/>
      <c r="H13" s="218"/>
      <c r="I13" s="218"/>
      <c r="J13" s="111">
        <f>J12+1</f>
        <v>2</v>
      </c>
    </row>
    <row r="14" spans="1:10" x14ac:dyDescent="0.25">
      <c r="A14" s="111">
        <f t="shared" ref="A14:A42" si="0">A13+1</f>
        <v>3</v>
      </c>
      <c r="B14" s="405" t="s">
        <v>337</v>
      </c>
      <c r="C14" s="218"/>
      <c r="D14" s="218"/>
      <c r="E14" s="218"/>
      <c r="F14" s="218"/>
      <c r="G14" s="473">
        <v>-1657.9080000000001</v>
      </c>
      <c r="H14" s="474"/>
      <c r="I14" s="226" t="s">
        <v>338</v>
      </c>
      <c r="J14" s="111">
        <f t="shared" ref="J14:J42" si="1">J13+1</f>
        <v>3</v>
      </c>
    </row>
    <row r="15" spans="1:10" x14ac:dyDescent="0.25">
      <c r="A15" s="111">
        <f t="shared" si="0"/>
        <v>4</v>
      </c>
      <c r="B15" s="405"/>
      <c r="C15" s="218"/>
      <c r="D15" s="218"/>
      <c r="E15" s="218"/>
      <c r="F15" s="218"/>
      <c r="G15" s="407"/>
      <c r="H15" s="218"/>
      <c r="I15" s="218"/>
      <c r="J15" s="111">
        <f t="shared" si="1"/>
        <v>4</v>
      </c>
    </row>
    <row r="16" spans="1:10" x14ac:dyDescent="0.25">
      <c r="A16" s="111">
        <f t="shared" si="0"/>
        <v>5</v>
      </c>
      <c r="B16" s="405" t="s">
        <v>99</v>
      </c>
      <c r="C16" s="218"/>
      <c r="D16" s="218"/>
      <c r="E16" s="218"/>
      <c r="F16" s="218"/>
      <c r="G16" s="529">
        <f>'Pg9 Rev Stmt AV'!G110</f>
        <v>9.6280052803031813E-2</v>
      </c>
      <c r="H16" s="21" t="s">
        <v>24</v>
      </c>
      <c r="I16" s="226" t="s">
        <v>360</v>
      </c>
      <c r="J16" s="111">
        <f t="shared" si="1"/>
        <v>5</v>
      </c>
    </row>
    <row r="17" spans="1:10" x14ac:dyDescent="0.25">
      <c r="A17" s="111">
        <f t="shared" si="0"/>
        <v>6</v>
      </c>
      <c r="B17" s="405"/>
      <c r="C17" s="218"/>
      <c r="D17" s="218"/>
      <c r="E17" s="218"/>
      <c r="F17" s="218"/>
      <c r="G17" s="476"/>
      <c r="H17" s="218"/>
      <c r="I17" s="470"/>
      <c r="J17" s="111">
        <f t="shared" si="1"/>
        <v>6</v>
      </c>
    </row>
    <row r="18" spans="1:10" x14ac:dyDescent="0.25">
      <c r="A18" s="111">
        <f t="shared" si="0"/>
        <v>7</v>
      </c>
      <c r="B18" s="405" t="s">
        <v>339</v>
      </c>
      <c r="C18" s="218"/>
      <c r="D18" s="218"/>
      <c r="E18" s="218"/>
      <c r="F18" s="218"/>
      <c r="G18" s="477">
        <f>G14*G16</f>
        <v>-159.62346978256889</v>
      </c>
      <c r="H18" s="478"/>
      <c r="I18" s="470" t="str">
        <f>"Line "&amp;A14&amp;" x Line "&amp;A16</f>
        <v>Line 3 x Line 5</v>
      </c>
      <c r="J18" s="111">
        <f t="shared" si="1"/>
        <v>7</v>
      </c>
    </row>
    <row r="19" spans="1:10" x14ac:dyDescent="0.25">
      <c r="A19" s="111">
        <f t="shared" si="0"/>
        <v>8</v>
      </c>
      <c r="B19" s="405"/>
      <c r="C19" s="218"/>
      <c r="D19" s="218"/>
      <c r="E19" s="218"/>
      <c r="F19" s="218"/>
      <c r="G19" s="479"/>
      <c r="H19" s="480"/>
      <c r="I19" s="218"/>
      <c r="J19" s="111">
        <f t="shared" si="1"/>
        <v>8</v>
      </c>
    </row>
    <row r="20" spans="1:10" x14ac:dyDescent="0.25">
      <c r="A20" s="111">
        <f t="shared" si="0"/>
        <v>9</v>
      </c>
      <c r="B20" s="481" t="s">
        <v>340</v>
      </c>
      <c r="C20" s="218"/>
      <c r="D20" s="218"/>
      <c r="E20" s="218"/>
      <c r="F20" s="218"/>
      <c r="G20" s="482"/>
      <c r="H20" s="480"/>
      <c r="I20" s="470"/>
      <c r="J20" s="111">
        <f t="shared" si="1"/>
        <v>9</v>
      </c>
    </row>
    <row r="21" spans="1:10" x14ac:dyDescent="0.25">
      <c r="A21" s="111">
        <f t="shared" si="0"/>
        <v>10</v>
      </c>
      <c r="B21" s="483" t="s">
        <v>341</v>
      </c>
      <c r="C21" s="218"/>
      <c r="D21" s="484"/>
      <c r="E21" s="485"/>
      <c r="F21" s="218"/>
      <c r="G21" s="486">
        <v>21.770731132631123</v>
      </c>
      <c r="H21" s="185"/>
      <c r="I21" s="487" t="s">
        <v>359</v>
      </c>
      <c r="J21" s="111">
        <f t="shared" si="1"/>
        <v>10</v>
      </c>
    </row>
    <row r="22" spans="1:10" x14ac:dyDescent="0.25">
      <c r="A22" s="111">
        <f t="shared" si="0"/>
        <v>11</v>
      </c>
      <c r="B22" s="218"/>
      <c r="C22" s="465"/>
      <c r="D22" s="218"/>
      <c r="E22" s="465"/>
      <c r="F22" s="218"/>
      <c r="G22" s="465"/>
      <c r="H22" s="465"/>
      <c r="I22" s="218"/>
      <c r="J22" s="111">
        <f t="shared" si="1"/>
        <v>11</v>
      </c>
    </row>
    <row r="23" spans="1:10" x14ac:dyDescent="0.25">
      <c r="A23" s="111">
        <f t="shared" si="0"/>
        <v>12</v>
      </c>
      <c r="B23" s="472" t="s">
        <v>342</v>
      </c>
      <c r="C23" s="465"/>
      <c r="D23" s="218"/>
      <c r="E23" s="465"/>
      <c r="F23" s="218"/>
      <c r="G23" s="465"/>
      <c r="H23" s="465"/>
      <c r="I23" s="218"/>
      <c r="J23" s="111">
        <f t="shared" si="1"/>
        <v>12</v>
      </c>
    </row>
    <row r="24" spans="1:10" x14ac:dyDescent="0.25">
      <c r="A24" s="111">
        <f t="shared" si="0"/>
        <v>13</v>
      </c>
      <c r="B24" s="488" t="s">
        <v>343</v>
      </c>
      <c r="C24" s="218"/>
      <c r="D24" s="218"/>
      <c r="E24" s="218"/>
      <c r="F24" s="218"/>
      <c r="G24" s="218"/>
      <c r="H24" s="218"/>
      <c r="I24" s="218"/>
      <c r="J24" s="111">
        <f t="shared" si="1"/>
        <v>13</v>
      </c>
    </row>
    <row r="25" spans="1:10" x14ac:dyDescent="0.25">
      <c r="A25" s="111">
        <f t="shared" si="0"/>
        <v>14</v>
      </c>
      <c r="B25" s="218" t="s">
        <v>344</v>
      </c>
      <c r="C25" s="473">
        <v>11661.3</v>
      </c>
      <c r="D25" s="220"/>
      <c r="E25" s="489">
        <v>4.8999999999999998E-3</v>
      </c>
      <c r="F25" s="218"/>
      <c r="G25" s="490">
        <f>C25*E25</f>
        <v>57.140369999999997</v>
      </c>
      <c r="H25" s="491"/>
      <c r="I25" s="470" t="s">
        <v>345</v>
      </c>
      <c r="J25" s="111">
        <f t="shared" si="1"/>
        <v>14</v>
      </c>
    </row>
    <row r="26" spans="1:10" x14ac:dyDescent="0.25">
      <c r="A26" s="111">
        <f t="shared" si="0"/>
        <v>15</v>
      </c>
      <c r="B26" s="218"/>
      <c r="C26" s="490"/>
      <c r="D26" s="220"/>
      <c r="E26" s="492"/>
      <c r="F26" s="218"/>
      <c r="G26" s="490"/>
      <c r="H26" s="491"/>
      <c r="I26" s="470"/>
      <c r="J26" s="111">
        <f t="shared" si="1"/>
        <v>15</v>
      </c>
    </row>
    <row r="27" spans="1:10" x14ac:dyDescent="0.25">
      <c r="A27" s="111">
        <f t="shared" si="0"/>
        <v>16</v>
      </c>
      <c r="B27" s="218" t="s">
        <v>346</v>
      </c>
      <c r="C27" s="493">
        <v>15149.7</v>
      </c>
      <c r="D27" s="220"/>
      <c r="E27" s="489">
        <v>1.9E-3</v>
      </c>
      <c r="F27" s="218"/>
      <c r="G27" s="66">
        <f>C27*E27</f>
        <v>28.78443</v>
      </c>
      <c r="H27" s="494"/>
      <c r="I27" s="470" t="s">
        <v>345</v>
      </c>
      <c r="J27" s="111">
        <f t="shared" si="1"/>
        <v>16</v>
      </c>
    </row>
    <row r="28" spans="1:10" x14ac:dyDescent="0.25">
      <c r="A28" s="111">
        <f t="shared" si="0"/>
        <v>17</v>
      </c>
      <c r="B28" s="218"/>
      <c r="C28" s="66"/>
      <c r="D28" s="220"/>
      <c r="E28" s="492"/>
      <c r="F28" s="218"/>
      <c r="G28" s="66"/>
      <c r="H28" s="494"/>
      <c r="I28" s="218"/>
      <c r="J28" s="111">
        <f t="shared" si="1"/>
        <v>17</v>
      </c>
    </row>
    <row r="29" spans="1:10" x14ac:dyDescent="0.25">
      <c r="A29" s="111">
        <f t="shared" si="0"/>
        <v>18</v>
      </c>
      <c r="B29" s="218" t="s">
        <v>347</v>
      </c>
      <c r="C29" s="493">
        <v>186.3</v>
      </c>
      <c r="D29" s="220"/>
      <c r="E29" s="495">
        <v>0</v>
      </c>
      <c r="F29" s="218"/>
      <c r="G29" s="66">
        <f>C29*E29</f>
        <v>0</v>
      </c>
      <c r="H29" s="494"/>
      <c r="I29" s="470" t="s">
        <v>345</v>
      </c>
      <c r="J29" s="111">
        <f t="shared" si="1"/>
        <v>18</v>
      </c>
    </row>
    <row r="30" spans="1:10" x14ac:dyDescent="0.25">
      <c r="A30" s="111">
        <f t="shared" si="0"/>
        <v>19</v>
      </c>
      <c r="B30" s="218"/>
      <c r="C30" s="66"/>
      <c r="D30" s="220"/>
      <c r="E30" s="496"/>
      <c r="F30" s="218"/>
      <c r="G30" s="66"/>
      <c r="H30" s="494"/>
      <c r="I30" s="470"/>
      <c r="J30" s="111">
        <f t="shared" si="1"/>
        <v>19</v>
      </c>
    </row>
    <row r="31" spans="1:10" x14ac:dyDescent="0.25">
      <c r="A31" s="111">
        <f t="shared" si="0"/>
        <v>20</v>
      </c>
      <c r="B31" s="218" t="s">
        <v>348</v>
      </c>
      <c r="C31" s="493">
        <v>0</v>
      </c>
      <c r="D31" s="220"/>
      <c r="E31" s="495">
        <v>0</v>
      </c>
      <c r="F31" s="218"/>
      <c r="G31" s="66">
        <f>C31*E31</f>
        <v>0</v>
      </c>
      <c r="H31" s="494"/>
      <c r="I31" s="470" t="s">
        <v>345</v>
      </c>
      <c r="J31" s="111">
        <f t="shared" si="1"/>
        <v>20</v>
      </c>
    </row>
    <row r="32" spans="1:10" x14ac:dyDescent="0.25">
      <c r="A32" s="111">
        <f t="shared" si="0"/>
        <v>21</v>
      </c>
      <c r="B32" s="218"/>
      <c r="C32" s="497"/>
      <c r="D32" s="220"/>
      <c r="E32" s="496"/>
      <c r="F32" s="218"/>
      <c r="G32" s="66"/>
      <c r="H32" s="494"/>
      <c r="I32" s="470"/>
      <c r="J32" s="111">
        <f t="shared" si="1"/>
        <v>21</v>
      </c>
    </row>
    <row r="33" spans="1:10" x14ac:dyDescent="0.25">
      <c r="A33" s="111">
        <f t="shared" si="0"/>
        <v>22</v>
      </c>
      <c r="B33" s="218" t="s">
        <v>349</v>
      </c>
      <c r="C33" s="498">
        <v>2.7</v>
      </c>
      <c r="D33" s="220"/>
      <c r="E33" s="499">
        <v>0</v>
      </c>
      <c r="F33" s="218"/>
      <c r="G33" s="445">
        <f>C33*E33</f>
        <v>0</v>
      </c>
      <c r="H33" s="23"/>
      <c r="I33" s="470" t="s">
        <v>345</v>
      </c>
      <c r="J33" s="111">
        <f t="shared" si="1"/>
        <v>22</v>
      </c>
    </row>
    <row r="34" spans="1:10" x14ac:dyDescent="0.25">
      <c r="A34" s="111">
        <f t="shared" si="0"/>
        <v>23</v>
      </c>
      <c r="B34" s="218"/>
      <c r="C34" s="500">
        <f>SUM(C25:C33)</f>
        <v>27000</v>
      </c>
      <c r="D34" s="220"/>
      <c r="E34" s="220"/>
      <c r="F34" s="218"/>
      <c r="G34" s="501"/>
      <c r="H34" s="502"/>
      <c r="I34" s="470" t="str">
        <f>"Col. a = Sum Lines "&amp;A25&amp;" thru "&amp;A33</f>
        <v>Col. a = Sum Lines 14 thru 22</v>
      </c>
      <c r="J34" s="111">
        <f t="shared" si="1"/>
        <v>23</v>
      </c>
    </row>
    <row r="35" spans="1:10" x14ac:dyDescent="0.25">
      <c r="A35" s="111">
        <f t="shared" si="0"/>
        <v>24</v>
      </c>
      <c r="B35" s="218"/>
      <c r="C35" s="500"/>
      <c r="D35" s="220"/>
      <c r="E35" s="220"/>
      <c r="F35" s="218"/>
      <c r="G35" s="220"/>
      <c r="H35" s="218"/>
      <c r="I35" s="218"/>
      <c r="J35" s="111">
        <f t="shared" si="1"/>
        <v>24</v>
      </c>
    </row>
    <row r="36" spans="1:10" x14ac:dyDescent="0.25">
      <c r="A36" s="111">
        <f t="shared" si="0"/>
        <v>25</v>
      </c>
      <c r="B36" s="218" t="s">
        <v>350</v>
      </c>
      <c r="C36" s="220"/>
      <c r="D36" s="220"/>
      <c r="E36" s="220"/>
      <c r="F36" s="218"/>
      <c r="G36" s="500">
        <f>SUM(G25:G33)</f>
        <v>85.924800000000005</v>
      </c>
      <c r="H36" s="502"/>
      <c r="I36" s="470" t="str">
        <f>"Sum Lines "&amp;A25&amp;" thru "&amp;A33</f>
        <v>Sum Lines 14 thru 22</v>
      </c>
      <c r="J36" s="111">
        <f t="shared" si="1"/>
        <v>25</v>
      </c>
    </row>
    <row r="37" spans="1:10" x14ac:dyDescent="0.25">
      <c r="A37" s="111">
        <f t="shared" si="0"/>
        <v>26</v>
      </c>
      <c r="B37" s="218"/>
      <c r="C37" s="220"/>
      <c r="D37" s="220"/>
      <c r="E37" s="220"/>
      <c r="F37" s="218"/>
      <c r="G37" s="501"/>
      <c r="H37" s="502"/>
      <c r="I37" s="218"/>
      <c r="J37" s="111">
        <f t="shared" si="1"/>
        <v>26</v>
      </c>
    </row>
    <row r="38" spans="1:10" x14ac:dyDescent="0.25">
      <c r="A38" s="111">
        <f t="shared" si="0"/>
        <v>27</v>
      </c>
      <c r="B38" s="218" t="s">
        <v>67</v>
      </c>
      <c r="C38" s="220"/>
      <c r="D38" s="220"/>
      <c r="E38" s="503">
        <f>'[31]A. Sec.1 - Direct Maintenance'!C25</f>
        <v>1.0274999999999999E-2</v>
      </c>
      <c r="F38" s="218"/>
      <c r="G38" s="504">
        <f>G36*E38</f>
        <v>0.88287731999999997</v>
      </c>
      <c r="H38" s="24"/>
      <c r="I38" s="470" t="str">
        <f>"Line "&amp;A36&amp;" x Franchise Fee Rate"</f>
        <v>Line 25 x Franchise Fee Rate</v>
      </c>
      <c r="J38" s="111">
        <f t="shared" si="1"/>
        <v>27</v>
      </c>
    </row>
    <row r="39" spans="1:10" x14ac:dyDescent="0.25">
      <c r="A39" s="111">
        <f t="shared" si="0"/>
        <v>28</v>
      </c>
      <c r="B39" s="218"/>
      <c r="C39" s="218"/>
      <c r="D39" s="218"/>
      <c r="E39" s="218"/>
      <c r="F39" s="218"/>
      <c r="G39" s="501"/>
      <c r="H39" s="502"/>
      <c r="I39" s="218"/>
      <c r="J39" s="111">
        <f t="shared" si="1"/>
        <v>28</v>
      </c>
    </row>
    <row r="40" spans="1:10" x14ac:dyDescent="0.25">
      <c r="A40" s="111">
        <f t="shared" si="0"/>
        <v>29</v>
      </c>
      <c r="B40" s="218" t="s">
        <v>351</v>
      </c>
      <c r="C40" s="218"/>
      <c r="D40" s="218"/>
      <c r="E40" s="218"/>
      <c r="F40" s="218"/>
      <c r="G40" s="47">
        <f>G36+G38</f>
        <v>86.80767732000001</v>
      </c>
      <c r="H40" s="505"/>
      <c r="I40" s="470" t="str">
        <f>"Line "&amp;A36&amp;" + Line "&amp;A38</f>
        <v>Line 25 + Line 27</v>
      </c>
      <c r="J40" s="111">
        <f t="shared" si="1"/>
        <v>29</v>
      </c>
    </row>
    <row r="41" spans="1:10" x14ac:dyDescent="0.25">
      <c r="A41" s="111">
        <f t="shared" si="0"/>
        <v>30</v>
      </c>
      <c r="B41" s="218"/>
      <c r="C41" s="218"/>
      <c r="D41" s="218"/>
      <c r="E41" s="218"/>
      <c r="F41" s="218"/>
      <c r="G41" s="220"/>
      <c r="H41" s="218"/>
      <c r="I41" s="218"/>
      <c r="J41" s="111">
        <f t="shared" si="1"/>
        <v>30</v>
      </c>
    </row>
    <row r="42" spans="1:10" ht="16.5" thickBot="1" x14ac:dyDescent="0.3">
      <c r="A42" s="111">
        <f t="shared" si="0"/>
        <v>31</v>
      </c>
      <c r="B42" s="506" t="s">
        <v>352</v>
      </c>
      <c r="C42" s="218"/>
      <c r="D42" s="218"/>
      <c r="E42" s="218"/>
      <c r="F42" s="218"/>
      <c r="G42" s="530">
        <f>G18+G21+G40</f>
        <v>-51.045061329937766</v>
      </c>
      <c r="H42" s="21" t="s">
        <v>24</v>
      </c>
      <c r="I42" s="470" t="str">
        <f>"Line "&amp;A18&amp;" + Line "&amp;A21&amp;" + Line "&amp;A40&amp;""</f>
        <v>Line 7 + Line 10 + Line 29</v>
      </c>
      <c r="J42" s="111">
        <f t="shared" si="1"/>
        <v>31</v>
      </c>
    </row>
    <row r="43" spans="1:10" ht="16.5" thickTop="1" x14ac:dyDescent="0.25">
      <c r="A43" s="111"/>
      <c r="B43" s="218"/>
      <c r="C43" s="218"/>
      <c r="D43" s="218"/>
      <c r="E43" s="218"/>
      <c r="F43" s="218"/>
      <c r="G43" s="509"/>
      <c r="H43" s="509"/>
      <c r="I43" s="470"/>
      <c r="J43" s="111"/>
    </row>
    <row r="44" spans="1:10" x14ac:dyDescent="0.25">
      <c r="A44" s="111"/>
      <c r="B44" s="506"/>
      <c r="C44" s="506"/>
      <c r="D44" s="506"/>
      <c r="E44" s="506"/>
      <c r="F44" s="506"/>
      <c r="G44" s="506"/>
      <c r="H44" s="506"/>
      <c r="I44" s="506"/>
      <c r="J44" s="111"/>
    </row>
    <row r="45" spans="1:10" x14ac:dyDescent="0.25">
      <c r="A45" s="21" t="s">
        <v>24</v>
      </c>
      <c r="B45" s="506" t="str">
        <f>'Pg9 Rev Stmt AV'!B113</f>
        <v>Items in BOLD have changed due to removing 50 basis points in CAISO ROE Adder disallowed by FERC.</v>
      </c>
      <c r="C45" s="506"/>
      <c r="D45" s="506"/>
      <c r="E45" s="506"/>
      <c r="F45" s="506"/>
      <c r="G45" s="506"/>
      <c r="H45" s="506"/>
      <c r="I45" s="506"/>
      <c r="J45" s="111"/>
    </row>
    <row r="46" spans="1:10" x14ac:dyDescent="0.25">
      <c r="A46" s="512"/>
      <c r="B46" s="511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5" right="0.5" top="0.5" bottom="0.5" header="0.25" footer="0.25"/>
  <pageSetup scale="50" fitToHeight="0" orientation="portrait" r:id="rId1"/>
  <headerFooter scaleWithDoc="0" alignWithMargins="0">
    <oddHeader>&amp;C&amp;"Times New Roman,Bold"&amp;7REVISED</oddHeader>
    <oddFooter>&amp;L&amp;F&amp;C&amp;"Times New Roman,Regular"&amp;10Page 7&amp;R&amp;A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7607-EC19-4104-A0B2-B48F134D5068}">
  <sheetPr>
    <pageSetUpPr fitToPage="1"/>
  </sheetPr>
  <dimension ref="A1:J47"/>
  <sheetViews>
    <sheetView topLeftCell="B3" zoomScaleNormal="100" zoomScaleSheetLayoutView="80" zoomScalePageLayoutView="50" workbookViewId="0">
      <selection activeCell="B3" sqref="B3:I3"/>
    </sheetView>
  </sheetViews>
  <sheetFormatPr defaultColWidth="8.7109375" defaultRowHeight="15.75" x14ac:dyDescent="0.25"/>
  <cols>
    <col min="1" max="1" width="5.140625" style="28" customWidth="1"/>
    <col min="2" max="2" width="78.140625" style="17" bestFit="1" customWidth="1"/>
    <col min="3" max="3" width="16.7109375" style="17" customWidth="1"/>
    <col min="4" max="4" width="1.7109375" style="17" customWidth="1"/>
    <col min="5" max="5" width="16.7109375" style="17" customWidth="1"/>
    <col min="6" max="6" width="1.7109375" style="17" customWidth="1"/>
    <col min="7" max="7" width="16.7109375" style="17" customWidth="1"/>
    <col min="8" max="8" width="1.5703125" style="17" customWidth="1"/>
    <col min="9" max="9" width="46.140625" style="17" customWidth="1"/>
    <col min="10" max="10" width="5.140625" style="28" customWidth="1"/>
    <col min="11" max="16384" width="8.7109375" style="17"/>
  </cols>
  <sheetData>
    <row r="1" spans="1:10" x14ac:dyDescent="0.25">
      <c r="A1" s="568" t="s">
        <v>373</v>
      </c>
    </row>
    <row r="2" spans="1:10" x14ac:dyDescent="0.25">
      <c r="A2" s="111"/>
      <c r="B2" s="218"/>
      <c r="C2" s="218"/>
      <c r="D2" s="218"/>
      <c r="E2" s="218"/>
      <c r="F2" s="218"/>
      <c r="G2" s="218"/>
      <c r="H2" s="218"/>
      <c r="I2" s="465"/>
      <c r="J2" s="111"/>
    </row>
    <row r="3" spans="1:10" x14ac:dyDescent="0.25">
      <c r="A3" s="111"/>
      <c r="B3" s="558" t="s">
        <v>14</v>
      </c>
      <c r="C3" s="558"/>
      <c r="D3" s="558"/>
      <c r="E3" s="558"/>
      <c r="F3" s="558"/>
      <c r="G3" s="558"/>
      <c r="H3" s="558"/>
      <c r="I3" s="558"/>
      <c r="J3" s="111"/>
    </row>
    <row r="4" spans="1:10" x14ac:dyDescent="0.25">
      <c r="B4" s="558" t="s">
        <v>318</v>
      </c>
      <c r="C4" s="558"/>
      <c r="D4" s="558"/>
      <c r="E4" s="558"/>
      <c r="F4" s="558"/>
      <c r="G4" s="558"/>
      <c r="H4" s="558"/>
      <c r="I4" s="558"/>
      <c r="J4" s="466"/>
    </row>
    <row r="5" spans="1:10" x14ac:dyDescent="0.25">
      <c r="B5" s="558" t="s">
        <v>26</v>
      </c>
      <c r="C5" s="558"/>
      <c r="D5" s="558"/>
      <c r="E5" s="558"/>
      <c r="F5" s="558"/>
      <c r="G5" s="558"/>
      <c r="H5" s="558"/>
      <c r="I5" s="558"/>
      <c r="J5" s="466"/>
    </row>
    <row r="6" spans="1:10" x14ac:dyDescent="0.25">
      <c r="B6" s="559" t="s">
        <v>252</v>
      </c>
      <c r="C6" s="559"/>
      <c r="D6" s="559"/>
      <c r="E6" s="559"/>
      <c r="F6" s="559"/>
      <c r="G6" s="559"/>
      <c r="H6" s="559"/>
      <c r="I6" s="559"/>
      <c r="J6" s="466"/>
    </row>
    <row r="7" spans="1:10" x14ac:dyDescent="0.25">
      <c r="B7" s="560" t="s">
        <v>1</v>
      </c>
      <c r="C7" s="560"/>
      <c r="D7" s="560"/>
      <c r="E7" s="560"/>
      <c r="F7" s="560"/>
      <c r="G7" s="560"/>
      <c r="H7" s="560"/>
      <c r="I7" s="560"/>
      <c r="J7" s="468"/>
    </row>
    <row r="8" spans="1:10" x14ac:dyDescent="0.25">
      <c r="B8" s="467"/>
      <c r="C8" s="467"/>
      <c r="D8" s="467"/>
      <c r="E8" s="467"/>
      <c r="F8" s="467"/>
      <c r="G8" s="467"/>
      <c r="H8" s="467"/>
      <c r="I8" s="467"/>
      <c r="J8" s="468"/>
    </row>
    <row r="9" spans="1:10" x14ac:dyDescent="0.25">
      <c r="A9" s="111"/>
      <c r="B9" s="218"/>
      <c r="C9" s="469" t="s">
        <v>152</v>
      </c>
      <c r="D9" s="218"/>
      <c r="E9" s="469" t="s">
        <v>153</v>
      </c>
      <c r="F9" s="465"/>
      <c r="G9" s="469" t="s">
        <v>332</v>
      </c>
      <c r="H9" s="218"/>
      <c r="I9" s="218"/>
      <c r="J9" s="111"/>
    </row>
    <row r="10" spans="1:10" x14ac:dyDescent="0.25">
      <c r="A10" s="111" t="s">
        <v>2</v>
      </c>
      <c r="B10" s="218"/>
      <c r="C10" s="470" t="s">
        <v>154</v>
      </c>
      <c r="D10" s="218"/>
      <c r="E10" s="470" t="s">
        <v>333</v>
      </c>
      <c r="F10" s="218"/>
      <c r="G10" s="218"/>
      <c r="H10" s="218"/>
      <c r="I10" s="218"/>
      <c r="J10" s="111" t="s">
        <v>2</v>
      </c>
    </row>
    <row r="11" spans="1:10" x14ac:dyDescent="0.25">
      <c r="A11" s="111" t="s">
        <v>3</v>
      </c>
      <c r="B11" s="218"/>
      <c r="C11" s="471" t="s">
        <v>334</v>
      </c>
      <c r="D11" s="218"/>
      <c r="E11" s="471" t="s">
        <v>335</v>
      </c>
      <c r="F11" s="218"/>
      <c r="G11" s="471" t="s">
        <v>5</v>
      </c>
      <c r="H11" s="218"/>
      <c r="I11" s="471" t="s">
        <v>6</v>
      </c>
      <c r="J11" s="111" t="s">
        <v>3</v>
      </c>
    </row>
    <row r="12" spans="1:10" x14ac:dyDescent="0.25">
      <c r="A12" s="111"/>
      <c r="B12" s="218"/>
      <c r="C12" s="218"/>
      <c r="D12" s="218"/>
      <c r="E12" s="218"/>
      <c r="F12" s="218"/>
      <c r="G12" s="465"/>
      <c r="H12" s="218"/>
      <c r="I12" s="465"/>
      <c r="J12" s="111"/>
    </row>
    <row r="13" spans="1:10" x14ac:dyDescent="0.25">
      <c r="A13" s="111">
        <v>1</v>
      </c>
      <c r="B13" s="472" t="s">
        <v>336</v>
      </c>
      <c r="C13" s="218"/>
      <c r="D13" s="218"/>
      <c r="E13" s="218"/>
      <c r="F13" s="218"/>
      <c r="G13" s="218"/>
      <c r="H13" s="218"/>
      <c r="I13" s="465"/>
      <c r="J13" s="111">
        <f>A13</f>
        <v>1</v>
      </c>
    </row>
    <row r="14" spans="1:10" x14ac:dyDescent="0.25">
      <c r="A14" s="111">
        <f>A13+1</f>
        <v>2</v>
      </c>
      <c r="B14" s="218"/>
      <c r="C14" s="218"/>
      <c r="D14" s="218"/>
      <c r="E14" s="218"/>
      <c r="F14" s="218"/>
      <c r="G14" s="218"/>
      <c r="H14" s="218"/>
      <c r="I14" s="218"/>
      <c r="J14" s="111">
        <f>J13+1</f>
        <v>2</v>
      </c>
    </row>
    <row r="15" spans="1:10" x14ac:dyDescent="0.25">
      <c r="A15" s="111">
        <f t="shared" ref="A15:A43" si="0">A14+1</f>
        <v>3</v>
      </c>
      <c r="B15" s="405" t="s">
        <v>337</v>
      </c>
      <c r="C15" s="218"/>
      <c r="D15" s="218"/>
      <c r="E15" s="218"/>
      <c r="F15" s="218"/>
      <c r="G15" s="473">
        <v>-1657.9080000000001</v>
      </c>
      <c r="H15" s="474"/>
      <c r="I15" s="226" t="s">
        <v>338</v>
      </c>
      <c r="J15" s="111">
        <f t="shared" ref="J15:J43" si="1">J14+1</f>
        <v>3</v>
      </c>
    </row>
    <row r="16" spans="1:10" x14ac:dyDescent="0.25">
      <c r="A16" s="111">
        <f t="shared" si="0"/>
        <v>4</v>
      </c>
      <c r="B16" s="405"/>
      <c r="C16" s="218"/>
      <c r="D16" s="218"/>
      <c r="E16" s="218"/>
      <c r="F16" s="218"/>
      <c r="G16" s="407"/>
      <c r="H16" s="218"/>
      <c r="I16" s="218"/>
      <c r="J16" s="111">
        <f t="shared" si="1"/>
        <v>4</v>
      </c>
    </row>
    <row r="17" spans="1:10" x14ac:dyDescent="0.25">
      <c r="A17" s="111">
        <f t="shared" si="0"/>
        <v>5</v>
      </c>
      <c r="B17" s="405" t="s">
        <v>99</v>
      </c>
      <c r="C17" s="218"/>
      <c r="D17" s="218"/>
      <c r="E17" s="218"/>
      <c r="F17" s="218"/>
      <c r="G17" s="475">
        <v>0.10019106307320896</v>
      </c>
      <c r="H17" s="218"/>
      <c r="I17" s="226" t="s">
        <v>358</v>
      </c>
      <c r="J17" s="111">
        <f t="shared" si="1"/>
        <v>5</v>
      </c>
    </row>
    <row r="18" spans="1:10" x14ac:dyDescent="0.25">
      <c r="A18" s="111">
        <f t="shared" si="0"/>
        <v>6</v>
      </c>
      <c r="B18" s="405"/>
      <c r="C18" s="218"/>
      <c r="D18" s="218"/>
      <c r="E18" s="218"/>
      <c r="F18" s="218"/>
      <c r="G18" s="476"/>
      <c r="H18" s="218"/>
      <c r="I18" s="470"/>
      <c r="J18" s="111">
        <f t="shared" si="1"/>
        <v>6</v>
      </c>
    </row>
    <row r="19" spans="1:10" x14ac:dyDescent="0.25">
      <c r="A19" s="111">
        <f t="shared" si="0"/>
        <v>7</v>
      </c>
      <c r="B19" s="405" t="s">
        <v>339</v>
      </c>
      <c r="C19" s="218"/>
      <c r="D19" s="218"/>
      <c r="E19" s="218"/>
      <c r="F19" s="218"/>
      <c r="G19" s="477">
        <f>G15*G17</f>
        <v>-166.10756499757773</v>
      </c>
      <c r="H19" s="478"/>
      <c r="I19" s="470" t="str">
        <f>"Line "&amp;A15&amp;" x Line "&amp;A17</f>
        <v>Line 3 x Line 5</v>
      </c>
      <c r="J19" s="111">
        <f t="shared" si="1"/>
        <v>7</v>
      </c>
    </row>
    <row r="20" spans="1:10" x14ac:dyDescent="0.25">
      <c r="A20" s="111">
        <f t="shared" si="0"/>
        <v>8</v>
      </c>
      <c r="B20" s="405"/>
      <c r="C20" s="218"/>
      <c r="D20" s="218"/>
      <c r="E20" s="218"/>
      <c r="F20" s="218"/>
      <c r="G20" s="479"/>
      <c r="H20" s="480"/>
      <c r="I20" s="218"/>
      <c r="J20" s="111">
        <f t="shared" si="1"/>
        <v>8</v>
      </c>
    </row>
    <row r="21" spans="1:10" x14ac:dyDescent="0.25">
      <c r="A21" s="111">
        <f t="shared" si="0"/>
        <v>9</v>
      </c>
      <c r="B21" s="481" t="s">
        <v>340</v>
      </c>
      <c r="C21" s="218"/>
      <c r="D21" s="218"/>
      <c r="E21" s="218"/>
      <c r="F21" s="218"/>
      <c r="G21" s="482"/>
      <c r="H21" s="480"/>
      <c r="I21" s="470"/>
      <c r="J21" s="111">
        <f t="shared" si="1"/>
        <v>9</v>
      </c>
    </row>
    <row r="22" spans="1:10" x14ac:dyDescent="0.25">
      <c r="A22" s="111">
        <f t="shared" si="0"/>
        <v>10</v>
      </c>
      <c r="B22" s="483" t="s">
        <v>341</v>
      </c>
      <c r="C22" s="218"/>
      <c r="D22" s="484"/>
      <c r="E22" s="485"/>
      <c r="F22" s="218"/>
      <c r="G22" s="486">
        <v>21.770731132631123</v>
      </c>
      <c r="H22" s="185"/>
      <c r="I22" s="487" t="s">
        <v>359</v>
      </c>
      <c r="J22" s="111">
        <f t="shared" si="1"/>
        <v>10</v>
      </c>
    </row>
    <row r="23" spans="1:10" x14ac:dyDescent="0.25">
      <c r="A23" s="111">
        <f t="shared" si="0"/>
        <v>11</v>
      </c>
      <c r="B23" s="218"/>
      <c r="C23" s="465"/>
      <c r="D23" s="218"/>
      <c r="E23" s="465"/>
      <c r="F23" s="218"/>
      <c r="G23" s="465"/>
      <c r="H23" s="465"/>
      <c r="I23" s="218"/>
      <c r="J23" s="111">
        <f t="shared" si="1"/>
        <v>11</v>
      </c>
    </row>
    <row r="24" spans="1:10" x14ac:dyDescent="0.25">
      <c r="A24" s="111">
        <f t="shared" si="0"/>
        <v>12</v>
      </c>
      <c r="B24" s="472" t="s">
        <v>342</v>
      </c>
      <c r="C24" s="465"/>
      <c r="D24" s="218"/>
      <c r="E24" s="465"/>
      <c r="F24" s="218"/>
      <c r="G24" s="465"/>
      <c r="H24" s="465"/>
      <c r="I24" s="218"/>
      <c r="J24" s="111">
        <f t="shared" si="1"/>
        <v>12</v>
      </c>
    </row>
    <row r="25" spans="1:10" x14ac:dyDescent="0.25">
      <c r="A25" s="111">
        <f t="shared" si="0"/>
        <v>13</v>
      </c>
      <c r="B25" s="488" t="s">
        <v>343</v>
      </c>
      <c r="C25" s="218"/>
      <c r="D25" s="218"/>
      <c r="E25" s="218"/>
      <c r="F25" s="218"/>
      <c r="G25" s="218"/>
      <c r="H25" s="218"/>
      <c r="I25" s="218"/>
      <c r="J25" s="111">
        <f t="shared" si="1"/>
        <v>13</v>
      </c>
    </row>
    <row r="26" spans="1:10" x14ac:dyDescent="0.25">
      <c r="A26" s="111">
        <f t="shared" si="0"/>
        <v>14</v>
      </c>
      <c r="B26" s="218" t="s">
        <v>344</v>
      </c>
      <c r="C26" s="473">
        <v>11661.3</v>
      </c>
      <c r="D26" s="220"/>
      <c r="E26" s="489">
        <v>4.8999999999999998E-3</v>
      </c>
      <c r="F26" s="218"/>
      <c r="G26" s="490">
        <f>C26*E26</f>
        <v>57.140369999999997</v>
      </c>
      <c r="H26" s="491"/>
      <c r="I26" s="470" t="s">
        <v>345</v>
      </c>
      <c r="J26" s="111">
        <f t="shared" si="1"/>
        <v>14</v>
      </c>
    </row>
    <row r="27" spans="1:10" x14ac:dyDescent="0.25">
      <c r="A27" s="111">
        <f t="shared" si="0"/>
        <v>15</v>
      </c>
      <c r="B27" s="218"/>
      <c r="C27" s="490"/>
      <c r="D27" s="220"/>
      <c r="E27" s="492"/>
      <c r="F27" s="218"/>
      <c r="G27" s="490"/>
      <c r="H27" s="491"/>
      <c r="I27" s="470"/>
      <c r="J27" s="111">
        <f t="shared" si="1"/>
        <v>15</v>
      </c>
    </row>
    <row r="28" spans="1:10" x14ac:dyDescent="0.25">
      <c r="A28" s="111">
        <f t="shared" si="0"/>
        <v>16</v>
      </c>
      <c r="B28" s="218" t="s">
        <v>346</v>
      </c>
      <c r="C28" s="493">
        <v>15149.7</v>
      </c>
      <c r="D28" s="220"/>
      <c r="E28" s="489">
        <v>1.9E-3</v>
      </c>
      <c r="F28" s="218"/>
      <c r="G28" s="66">
        <f>C28*E28</f>
        <v>28.78443</v>
      </c>
      <c r="H28" s="494"/>
      <c r="I28" s="470" t="s">
        <v>345</v>
      </c>
      <c r="J28" s="111">
        <f t="shared" si="1"/>
        <v>16</v>
      </c>
    </row>
    <row r="29" spans="1:10" x14ac:dyDescent="0.25">
      <c r="A29" s="111">
        <f t="shared" si="0"/>
        <v>17</v>
      </c>
      <c r="B29" s="218"/>
      <c r="C29" s="66"/>
      <c r="D29" s="220"/>
      <c r="E29" s="492"/>
      <c r="F29" s="218"/>
      <c r="G29" s="66"/>
      <c r="H29" s="494"/>
      <c r="I29" s="218"/>
      <c r="J29" s="111">
        <f t="shared" si="1"/>
        <v>17</v>
      </c>
    </row>
    <row r="30" spans="1:10" x14ac:dyDescent="0.25">
      <c r="A30" s="111">
        <f t="shared" si="0"/>
        <v>18</v>
      </c>
      <c r="B30" s="218" t="s">
        <v>347</v>
      </c>
      <c r="C30" s="493">
        <v>186.3</v>
      </c>
      <c r="D30" s="220"/>
      <c r="E30" s="495">
        <v>0</v>
      </c>
      <c r="F30" s="218"/>
      <c r="G30" s="66">
        <f>C30*E30</f>
        <v>0</v>
      </c>
      <c r="H30" s="494"/>
      <c r="I30" s="470" t="s">
        <v>345</v>
      </c>
      <c r="J30" s="111">
        <f t="shared" si="1"/>
        <v>18</v>
      </c>
    </row>
    <row r="31" spans="1:10" x14ac:dyDescent="0.25">
      <c r="A31" s="111">
        <f t="shared" si="0"/>
        <v>19</v>
      </c>
      <c r="B31" s="218"/>
      <c r="C31" s="66"/>
      <c r="D31" s="220"/>
      <c r="E31" s="496"/>
      <c r="F31" s="218"/>
      <c r="G31" s="66"/>
      <c r="H31" s="494"/>
      <c r="I31" s="470"/>
      <c r="J31" s="111">
        <f t="shared" si="1"/>
        <v>19</v>
      </c>
    </row>
    <row r="32" spans="1:10" x14ac:dyDescent="0.25">
      <c r="A32" s="111">
        <f t="shared" si="0"/>
        <v>20</v>
      </c>
      <c r="B32" s="218" t="s">
        <v>348</v>
      </c>
      <c r="C32" s="493">
        <v>0</v>
      </c>
      <c r="D32" s="220"/>
      <c r="E32" s="495">
        <v>0</v>
      </c>
      <c r="F32" s="218"/>
      <c r="G32" s="66">
        <f>C32*E32</f>
        <v>0</v>
      </c>
      <c r="H32" s="494"/>
      <c r="I32" s="470" t="s">
        <v>345</v>
      </c>
      <c r="J32" s="111">
        <f t="shared" si="1"/>
        <v>20</v>
      </c>
    </row>
    <row r="33" spans="1:10" x14ac:dyDescent="0.25">
      <c r="A33" s="111">
        <f t="shared" si="0"/>
        <v>21</v>
      </c>
      <c r="B33" s="218"/>
      <c r="C33" s="497"/>
      <c r="D33" s="220"/>
      <c r="E33" s="496"/>
      <c r="F33" s="218"/>
      <c r="G33" s="66"/>
      <c r="H33" s="494"/>
      <c r="I33" s="470"/>
      <c r="J33" s="111">
        <f t="shared" si="1"/>
        <v>21</v>
      </c>
    </row>
    <row r="34" spans="1:10" x14ac:dyDescent="0.25">
      <c r="A34" s="111">
        <f t="shared" si="0"/>
        <v>22</v>
      </c>
      <c r="B34" s="218" t="s">
        <v>349</v>
      </c>
      <c r="C34" s="498">
        <v>2.7</v>
      </c>
      <c r="D34" s="220"/>
      <c r="E34" s="499">
        <v>0</v>
      </c>
      <c r="F34" s="218"/>
      <c r="G34" s="445">
        <f>C34*E34</f>
        <v>0</v>
      </c>
      <c r="H34" s="23"/>
      <c r="I34" s="470" t="s">
        <v>345</v>
      </c>
      <c r="J34" s="111">
        <f t="shared" si="1"/>
        <v>22</v>
      </c>
    </row>
    <row r="35" spans="1:10" x14ac:dyDescent="0.25">
      <c r="A35" s="111">
        <f t="shared" si="0"/>
        <v>23</v>
      </c>
      <c r="B35" s="218"/>
      <c r="C35" s="500">
        <f>SUM(C26:C34)</f>
        <v>27000</v>
      </c>
      <c r="D35" s="220"/>
      <c r="E35" s="220"/>
      <c r="F35" s="218"/>
      <c r="G35" s="501"/>
      <c r="H35" s="502"/>
      <c r="I35" s="470" t="str">
        <f>"Col. a = Sum Lines "&amp;A26&amp;" thru "&amp;A34</f>
        <v>Col. a = Sum Lines 14 thru 22</v>
      </c>
      <c r="J35" s="111">
        <f t="shared" si="1"/>
        <v>23</v>
      </c>
    </row>
    <row r="36" spans="1:10" x14ac:dyDescent="0.25">
      <c r="A36" s="111">
        <f t="shared" si="0"/>
        <v>24</v>
      </c>
      <c r="B36" s="218"/>
      <c r="C36" s="500"/>
      <c r="D36" s="220"/>
      <c r="E36" s="220"/>
      <c r="F36" s="218"/>
      <c r="G36" s="220"/>
      <c r="H36" s="218"/>
      <c r="I36" s="218"/>
      <c r="J36" s="111">
        <f t="shared" si="1"/>
        <v>24</v>
      </c>
    </row>
    <row r="37" spans="1:10" x14ac:dyDescent="0.25">
      <c r="A37" s="111">
        <f t="shared" si="0"/>
        <v>25</v>
      </c>
      <c r="B37" s="218" t="s">
        <v>350</v>
      </c>
      <c r="C37" s="220"/>
      <c r="D37" s="220"/>
      <c r="E37" s="220"/>
      <c r="F37" s="218"/>
      <c r="G37" s="500">
        <f>SUM(G26:G34)</f>
        <v>85.924800000000005</v>
      </c>
      <c r="H37" s="502"/>
      <c r="I37" s="470" t="str">
        <f>"Sum Lines "&amp;A26&amp;" thru "&amp;A34</f>
        <v>Sum Lines 14 thru 22</v>
      </c>
      <c r="J37" s="111">
        <f t="shared" si="1"/>
        <v>25</v>
      </c>
    </row>
    <row r="38" spans="1:10" x14ac:dyDescent="0.25">
      <c r="A38" s="111">
        <f t="shared" si="0"/>
        <v>26</v>
      </c>
      <c r="B38" s="218"/>
      <c r="C38" s="220"/>
      <c r="D38" s="220"/>
      <c r="E38" s="220"/>
      <c r="F38" s="218"/>
      <c r="G38" s="501"/>
      <c r="H38" s="502"/>
      <c r="I38" s="218"/>
      <c r="J38" s="111">
        <f t="shared" si="1"/>
        <v>26</v>
      </c>
    </row>
    <row r="39" spans="1:10" x14ac:dyDescent="0.25">
      <c r="A39" s="111">
        <f t="shared" si="0"/>
        <v>27</v>
      </c>
      <c r="B39" s="218" t="s">
        <v>67</v>
      </c>
      <c r="C39" s="220"/>
      <c r="D39" s="220"/>
      <c r="E39" s="503">
        <v>1.0274999999999999E-2</v>
      </c>
      <c r="F39" s="218"/>
      <c r="G39" s="504">
        <f>G37*E39</f>
        <v>0.88287731999999997</v>
      </c>
      <c r="H39" s="24"/>
      <c r="I39" s="470" t="str">
        <f>"Line "&amp;A37&amp;" x Franchise Fee Rate"</f>
        <v>Line 25 x Franchise Fee Rate</v>
      </c>
      <c r="J39" s="111">
        <f t="shared" si="1"/>
        <v>27</v>
      </c>
    </row>
    <row r="40" spans="1:10" x14ac:dyDescent="0.25">
      <c r="A40" s="111">
        <f t="shared" si="0"/>
        <v>28</v>
      </c>
      <c r="B40" s="218"/>
      <c r="C40" s="218"/>
      <c r="D40" s="218"/>
      <c r="E40" s="218"/>
      <c r="F40" s="218"/>
      <c r="G40" s="501"/>
      <c r="H40" s="502"/>
      <c r="I40" s="218"/>
      <c r="J40" s="111">
        <f t="shared" si="1"/>
        <v>28</v>
      </c>
    </row>
    <row r="41" spans="1:10" x14ac:dyDescent="0.25">
      <c r="A41" s="111">
        <f t="shared" si="0"/>
        <v>29</v>
      </c>
      <c r="B41" s="218" t="s">
        <v>351</v>
      </c>
      <c r="C41" s="218"/>
      <c r="D41" s="218"/>
      <c r="E41" s="218"/>
      <c r="F41" s="218"/>
      <c r="G41" s="47">
        <f>G37+G39</f>
        <v>86.80767732000001</v>
      </c>
      <c r="H41" s="505"/>
      <c r="I41" s="470" t="str">
        <f>"Line "&amp;A37&amp;" + Line "&amp;A39</f>
        <v>Line 25 + Line 27</v>
      </c>
      <c r="J41" s="111">
        <f t="shared" si="1"/>
        <v>29</v>
      </c>
    </row>
    <row r="42" spans="1:10" x14ac:dyDescent="0.25">
      <c r="A42" s="111">
        <f t="shared" si="0"/>
        <v>30</v>
      </c>
      <c r="B42" s="218"/>
      <c r="C42" s="218"/>
      <c r="D42" s="218"/>
      <c r="E42" s="218"/>
      <c r="F42" s="218"/>
      <c r="G42" s="220"/>
      <c r="H42" s="218"/>
      <c r="I42" s="218"/>
      <c r="J42" s="111">
        <f t="shared" si="1"/>
        <v>30</v>
      </c>
    </row>
    <row r="43" spans="1:10" ht="16.5" thickBot="1" x14ac:dyDescent="0.3">
      <c r="A43" s="111">
        <f t="shared" si="0"/>
        <v>31</v>
      </c>
      <c r="B43" s="506" t="s">
        <v>352</v>
      </c>
      <c r="C43" s="218"/>
      <c r="D43" s="218"/>
      <c r="E43" s="218"/>
      <c r="F43" s="218"/>
      <c r="G43" s="507">
        <f>G19+G22+G41</f>
        <v>-57.529156544946602</v>
      </c>
      <c r="H43" s="508"/>
      <c r="I43" s="470" t="str">
        <f>"Line "&amp;A19&amp;" + Line "&amp;A22&amp;" + Line "&amp;A41&amp;""</f>
        <v>Line 7 + Line 10 + Line 29</v>
      </c>
      <c r="J43" s="111">
        <f t="shared" si="1"/>
        <v>31</v>
      </c>
    </row>
    <row r="44" spans="1:10" ht="16.5" thickTop="1" x14ac:dyDescent="0.25">
      <c r="A44" s="111"/>
      <c r="B44" s="218"/>
      <c r="C44" s="218"/>
      <c r="D44" s="218"/>
      <c r="E44" s="218"/>
      <c r="F44" s="218"/>
      <c r="G44" s="509"/>
      <c r="H44" s="509"/>
      <c r="I44" s="470"/>
      <c r="J44" s="111"/>
    </row>
    <row r="45" spans="1:10" x14ac:dyDescent="0.25">
      <c r="A45" s="111"/>
      <c r="B45" s="506"/>
      <c r="C45" s="506"/>
      <c r="D45" s="506"/>
      <c r="E45" s="506"/>
      <c r="F45" s="506"/>
      <c r="G45" s="506"/>
      <c r="H45" s="506"/>
      <c r="I45" s="506"/>
      <c r="J45" s="111"/>
    </row>
    <row r="46" spans="1:10" ht="18.75" x14ac:dyDescent="0.25">
      <c r="A46" s="510"/>
      <c r="B46" s="511"/>
      <c r="C46" s="506"/>
      <c r="D46" s="506"/>
      <c r="E46" s="506"/>
      <c r="F46" s="506"/>
      <c r="G46" s="506"/>
      <c r="H46" s="506"/>
      <c r="I46" s="506"/>
      <c r="J46" s="111"/>
    </row>
    <row r="47" spans="1:10" x14ac:dyDescent="0.25">
      <c r="A47" s="512"/>
      <c r="B47" s="511"/>
    </row>
  </sheetData>
  <mergeCells count="5">
    <mergeCell ref="B3:I3"/>
    <mergeCell ref="B4:I4"/>
    <mergeCell ref="B5:I5"/>
    <mergeCell ref="B6:I6"/>
    <mergeCell ref="B7:I7"/>
  </mergeCells>
  <printOptions horizontalCentered="1"/>
  <pageMargins left="0.5" right="0.5" top="0.5" bottom="0.5" header="0.25" footer="0.25"/>
  <pageSetup scale="50" fitToHeight="0" orientation="portrait" r:id="rId1"/>
  <headerFooter scaleWithDoc="0" alignWithMargins="0">
    <oddHeader>&amp;C&amp;"Times New Roman,Bold"&amp;7AS FILED</oddHeader>
    <oddFooter>&amp;L&amp;F&amp;C&amp;"Times New Roman,Regular"&amp;10Page 8&amp;R&amp;A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DC15-D367-4FC5-9357-99568C73515D}">
  <dimension ref="A1:M159"/>
  <sheetViews>
    <sheetView zoomScaleNormal="100" workbookViewId="0">
      <selection activeCell="B5" sqref="B5:I5"/>
    </sheetView>
  </sheetViews>
  <sheetFormatPr defaultColWidth="8.85546875" defaultRowHeight="15.75" x14ac:dyDescent="0.25"/>
  <cols>
    <col min="1" max="1" width="5.42578125" style="28" customWidth="1"/>
    <col min="2" max="2" width="55.42578125" style="29" customWidth="1"/>
    <col min="3" max="5" width="15.5703125" style="29" customWidth="1"/>
    <col min="6" max="6" width="1.5703125" style="29" customWidth="1"/>
    <col min="7" max="7" width="16.85546875" style="29" customWidth="1"/>
    <col min="8" max="8" width="1.5703125" style="29" customWidth="1"/>
    <col min="9" max="9" width="39.85546875" style="48" customWidth="1"/>
    <col min="10" max="10" width="5.42578125" style="29" customWidth="1"/>
    <col min="11" max="11" width="27" style="29" bestFit="1" customWidth="1"/>
    <col min="12" max="12" width="15" style="29" bestFit="1" customWidth="1"/>
    <col min="13" max="13" width="10.42578125" style="29" bestFit="1" customWidth="1"/>
    <col min="14" max="16384" width="8.85546875" style="29"/>
  </cols>
  <sheetData>
    <row r="1" spans="1:10" x14ac:dyDescent="0.25">
      <c r="A1" s="201"/>
      <c r="G1" s="38"/>
      <c r="H1" s="38"/>
      <c r="I1" s="72"/>
      <c r="J1" s="28"/>
    </row>
    <row r="2" spans="1:10" x14ac:dyDescent="0.25">
      <c r="B2" s="561" t="s">
        <v>155</v>
      </c>
      <c r="C2" s="561"/>
      <c r="D2" s="561"/>
      <c r="E2" s="561"/>
      <c r="F2" s="561"/>
      <c r="G2" s="561"/>
      <c r="H2" s="561"/>
      <c r="I2" s="561"/>
      <c r="J2" s="28"/>
    </row>
    <row r="3" spans="1:10" x14ac:dyDescent="0.25">
      <c r="B3" s="561" t="s">
        <v>156</v>
      </c>
      <c r="C3" s="561"/>
      <c r="D3" s="561"/>
      <c r="E3" s="561"/>
      <c r="F3" s="561"/>
      <c r="G3" s="561"/>
      <c r="H3" s="561"/>
      <c r="I3" s="561"/>
      <c r="J3" s="28"/>
    </row>
    <row r="4" spans="1:10" x14ac:dyDescent="0.25">
      <c r="B4" s="561" t="s">
        <v>157</v>
      </c>
      <c r="C4" s="561"/>
      <c r="D4" s="561"/>
      <c r="E4" s="561"/>
      <c r="F4" s="561"/>
      <c r="G4" s="561"/>
      <c r="H4" s="561"/>
      <c r="I4" s="561"/>
      <c r="J4" s="28"/>
    </row>
    <row r="5" spans="1:10" x14ac:dyDescent="0.25">
      <c r="B5" s="562" t="s">
        <v>252</v>
      </c>
      <c r="C5" s="562"/>
      <c r="D5" s="562"/>
      <c r="E5" s="562"/>
      <c r="F5" s="562"/>
      <c r="G5" s="562"/>
      <c r="H5" s="562"/>
      <c r="I5" s="562"/>
      <c r="J5" s="28"/>
    </row>
    <row r="6" spans="1:10" x14ac:dyDescent="0.25">
      <c r="B6" s="563" t="s">
        <v>1</v>
      </c>
      <c r="C6" s="564"/>
      <c r="D6" s="564"/>
      <c r="E6" s="564"/>
      <c r="F6" s="564"/>
      <c r="G6" s="564"/>
      <c r="H6" s="564"/>
      <c r="I6" s="564"/>
      <c r="J6" s="28"/>
    </row>
    <row r="7" spans="1:10" x14ac:dyDescent="0.25">
      <c r="B7" s="28"/>
      <c r="C7" s="28"/>
      <c r="D7" s="28"/>
      <c r="E7" s="28"/>
      <c r="F7" s="28"/>
      <c r="G7" s="28"/>
      <c r="H7" s="28"/>
      <c r="I7" s="34"/>
      <c r="J7" s="28"/>
    </row>
    <row r="8" spans="1:10" x14ac:dyDescent="0.25">
      <c r="A8" s="28" t="s">
        <v>2</v>
      </c>
      <c r="B8" s="213"/>
      <c r="C8" s="213"/>
      <c r="D8" s="213"/>
      <c r="E8" s="28" t="s">
        <v>148</v>
      </c>
      <c r="F8" s="213"/>
      <c r="G8" s="213"/>
      <c r="H8" s="213"/>
      <c r="I8" s="34"/>
      <c r="J8" s="28" t="s">
        <v>2</v>
      </c>
    </row>
    <row r="9" spans="1:10" x14ac:dyDescent="0.25">
      <c r="A9" s="28" t="s">
        <v>3</v>
      </c>
      <c r="B9" s="28"/>
      <c r="C9" s="28"/>
      <c r="D9" s="28"/>
      <c r="E9" s="325" t="s">
        <v>149</v>
      </c>
      <c r="F9" s="28"/>
      <c r="G9" s="326" t="s">
        <v>5</v>
      </c>
      <c r="H9" s="213"/>
      <c r="I9" s="329" t="s">
        <v>6</v>
      </c>
      <c r="J9" s="28" t="s">
        <v>3</v>
      </c>
    </row>
    <row r="10" spans="1:10" x14ac:dyDescent="0.25">
      <c r="B10" s="28"/>
      <c r="C10" s="28"/>
      <c r="D10" s="28"/>
      <c r="E10" s="28"/>
      <c r="F10" s="28"/>
      <c r="G10" s="28"/>
      <c r="H10" s="28"/>
      <c r="I10" s="34"/>
      <c r="J10" s="28"/>
    </row>
    <row r="11" spans="1:10" x14ac:dyDescent="0.25">
      <c r="A11" s="28">
        <v>1</v>
      </c>
      <c r="B11" s="31" t="s">
        <v>158</v>
      </c>
      <c r="I11" s="34"/>
      <c r="J11" s="28">
        <f>A11</f>
        <v>1</v>
      </c>
    </row>
    <row r="12" spans="1:10" x14ac:dyDescent="0.25">
      <c r="A12" s="28">
        <f>A11+1</f>
        <v>2</v>
      </c>
      <c r="B12" s="29" t="s">
        <v>159</v>
      </c>
      <c r="E12" s="28" t="s">
        <v>254</v>
      </c>
      <c r="G12" s="49">
        <v>6417859</v>
      </c>
      <c r="H12" s="213"/>
      <c r="I12" s="52"/>
      <c r="J12" s="28">
        <f>J11+1</f>
        <v>2</v>
      </c>
    </row>
    <row r="13" spans="1:10" x14ac:dyDescent="0.25">
      <c r="A13" s="28">
        <f t="shared" ref="A13:A65" si="0">A12+1</f>
        <v>3</v>
      </c>
      <c r="B13" s="29" t="s">
        <v>160</v>
      </c>
      <c r="E13" s="28" t="s">
        <v>255</v>
      </c>
      <c r="G13" s="50">
        <v>0</v>
      </c>
      <c r="H13" s="213"/>
      <c r="I13" s="52"/>
      <c r="J13" s="28">
        <f t="shared" ref="J13:J65" si="1">J12+1</f>
        <v>3</v>
      </c>
    </row>
    <row r="14" spans="1:10" x14ac:dyDescent="0.25">
      <c r="A14" s="28">
        <f t="shared" si="0"/>
        <v>4</v>
      </c>
      <c r="B14" s="29" t="s">
        <v>161</v>
      </c>
      <c r="E14" s="28" t="s">
        <v>256</v>
      </c>
      <c r="G14" s="50">
        <v>0</v>
      </c>
      <c r="H14" s="213"/>
      <c r="I14" s="52"/>
      <c r="J14" s="28">
        <f t="shared" si="1"/>
        <v>4</v>
      </c>
    </row>
    <row r="15" spans="1:10" x14ac:dyDescent="0.25">
      <c r="A15" s="28">
        <f t="shared" si="0"/>
        <v>5</v>
      </c>
      <c r="B15" s="29" t="s">
        <v>162</v>
      </c>
      <c r="E15" s="28" t="s">
        <v>257</v>
      </c>
      <c r="G15" s="50">
        <v>0</v>
      </c>
      <c r="H15" s="213"/>
      <c r="I15" s="52"/>
      <c r="J15" s="28">
        <f t="shared" si="1"/>
        <v>5</v>
      </c>
    </row>
    <row r="16" spans="1:10" x14ac:dyDescent="0.25">
      <c r="A16" s="28">
        <f t="shared" si="0"/>
        <v>6</v>
      </c>
      <c r="B16" s="29" t="s">
        <v>163</v>
      </c>
      <c r="E16" s="28" t="s">
        <v>258</v>
      </c>
      <c r="G16" s="50">
        <v>-16893.71</v>
      </c>
      <c r="H16" s="213"/>
      <c r="I16" s="52"/>
      <c r="J16" s="28">
        <f t="shared" si="1"/>
        <v>6</v>
      </c>
    </row>
    <row r="17" spans="1:10" x14ac:dyDescent="0.25">
      <c r="A17" s="28">
        <f t="shared" si="0"/>
        <v>7</v>
      </c>
      <c r="B17" s="29" t="s">
        <v>164</v>
      </c>
      <c r="G17" s="51">
        <f>SUM(G12:G16)</f>
        <v>6400965.29</v>
      </c>
      <c r="H17" s="47"/>
      <c r="I17" s="34" t="s">
        <v>269</v>
      </c>
      <c r="J17" s="28">
        <f t="shared" si="1"/>
        <v>7</v>
      </c>
    </row>
    <row r="18" spans="1:10" x14ac:dyDescent="0.25">
      <c r="A18" s="28">
        <f t="shared" si="0"/>
        <v>8</v>
      </c>
      <c r="I18" s="34"/>
      <c r="J18" s="28">
        <f t="shared" si="1"/>
        <v>8</v>
      </c>
    </row>
    <row r="19" spans="1:10" x14ac:dyDescent="0.25">
      <c r="A19" s="28">
        <f t="shared" si="0"/>
        <v>9</v>
      </c>
      <c r="B19" s="31" t="s">
        <v>165</v>
      </c>
      <c r="G19" s="27"/>
      <c r="H19" s="27"/>
      <c r="I19" s="34"/>
      <c r="J19" s="28">
        <f t="shared" si="1"/>
        <v>9</v>
      </c>
    </row>
    <row r="20" spans="1:10" x14ac:dyDescent="0.25">
      <c r="A20" s="28">
        <f t="shared" si="0"/>
        <v>10</v>
      </c>
      <c r="B20" s="29" t="s">
        <v>166</v>
      </c>
      <c r="E20" s="28" t="s">
        <v>259</v>
      </c>
      <c r="G20" s="49">
        <v>237653.59599999999</v>
      </c>
      <c r="H20" s="213"/>
      <c r="I20" s="52"/>
      <c r="J20" s="28">
        <f t="shared" si="1"/>
        <v>10</v>
      </c>
    </row>
    <row r="21" spans="1:10" x14ac:dyDescent="0.25">
      <c r="A21" s="28">
        <f t="shared" si="0"/>
        <v>11</v>
      </c>
      <c r="B21" s="29" t="s">
        <v>167</v>
      </c>
      <c r="E21" s="28" t="s">
        <v>260</v>
      </c>
      <c r="G21" s="50">
        <v>4408.152</v>
      </c>
      <c r="H21" s="213"/>
      <c r="I21" s="52"/>
      <c r="J21" s="28">
        <f t="shared" si="1"/>
        <v>11</v>
      </c>
    </row>
    <row r="22" spans="1:10" x14ac:dyDescent="0.25">
      <c r="A22" s="28">
        <f t="shared" si="0"/>
        <v>12</v>
      </c>
      <c r="B22" s="29" t="s">
        <v>168</v>
      </c>
      <c r="E22" s="28" t="s">
        <v>261</v>
      </c>
      <c r="G22" s="50">
        <v>1275.181</v>
      </c>
      <c r="H22" s="213"/>
      <c r="I22" s="52"/>
      <c r="J22" s="28">
        <f t="shared" si="1"/>
        <v>12</v>
      </c>
    </row>
    <row r="23" spans="1:10" x14ac:dyDescent="0.25">
      <c r="A23" s="28">
        <f t="shared" si="0"/>
        <v>13</v>
      </c>
      <c r="B23" s="29" t="s">
        <v>169</v>
      </c>
      <c r="E23" s="28" t="s">
        <v>262</v>
      </c>
      <c r="G23" s="50">
        <v>0</v>
      </c>
      <c r="H23" s="213"/>
      <c r="I23" s="52"/>
      <c r="J23" s="28">
        <f t="shared" si="1"/>
        <v>13</v>
      </c>
    </row>
    <row r="24" spans="1:10" x14ac:dyDescent="0.25">
      <c r="A24" s="28">
        <f t="shared" si="0"/>
        <v>14</v>
      </c>
      <c r="B24" s="29" t="s">
        <v>170</v>
      </c>
      <c r="E24" s="28" t="s">
        <v>263</v>
      </c>
      <c r="G24" s="50">
        <v>0</v>
      </c>
      <c r="H24" s="213"/>
      <c r="I24" s="52"/>
      <c r="J24" s="28">
        <f t="shared" si="1"/>
        <v>14</v>
      </c>
    </row>
    <row r="25" spans="1:10" x14ac:dyDescent="0.25">
      <c r="A25" s="28">
        <f t="shared" si="0"/>
        <v>15</v>
      </c>
      <c r="B25" s="29" t="s">
        <v>171</v>
      </c>
      <c r="G25" s="53">
        <f>SUM(G20:G24)</f>
        <v>243336.929</v>
      </c>
      <c r="H25" s="54"/>
      <c r="I25" s="34" t="s">
        <v>270</v>
      </c>
      <c r="J25" s="28">
        <f t="shared" si="1"/>
        <v>15</v>
      </c>
    </row>
    <row r="26" spans="1:10" x14ac:dyDescent="0.25">
      <c r="A26" s="28">
        <f t="shared" si="0"/>
        <v>16</v>
      </c>
      <c r="I26" s="34"/>
      <c r="J26" s="28">
        <f t="shared" si="1"/>
        <v>16</v>
      </c>
    </row>
    <row r="27" spans="1:10" ht="16.5" thickBot="1" x14ac:dyDescent="0.3">
      <c r="A27" s="28">
        <f t="shared" si="0"/>
        <v>17</v>
      </c>
      <c r="B27" s="31" t="s">
        <v>172</v>
      </c>
      <c r="G27" s="55">
        <f>G25/G17</f>
        <v>3.8015661384722177E-2</v>
      </c>
      <c r="H27" s="56"/>
      <c r="I27" s="34" t="s">
        <v>271</v>
      </c>
      <c r="J27" s="28">
        <f t="shared" si="1"/>
        <v>17</v>
      </c>
    </row>
    <row r="28" spans="1:10" ht="16.5" thickTop="1" x14ac:dyDescent="0.25">
      <c r="A28" s="28">
        <f t="shared" si="0"/>
        <v>18</v>
      </c>
      <c r="I28" s="34"/>
      <c r="J28" s="28">
        <f t="shared" si="1"/>
        <v>18</v>
      </c>
    </row>
    <row r="29" spans="1:10" x14ac:dyDescent="0.25">
      <c r="A29" s="28">
        <f t="shared" si="0"/>
        <v>19</v>
      </c>
      <c r="B29" s="31" t="s">
        <v>173</v>
      </c>
      <c r="I29" s="34"/>
      <c r="J29" s="28">
        <f t="shared" si="1"/>
        <v>19</v>
      </c>
    </row>
    <row r="30" spans="1:10" x14ac:dyDescent="0.25">
      <c r="A30" s="28">
        <f t="shared" si="0"/>
        <v>20</v>
      </c>
      <c r="B30" s="29" t="s">
        <v>174</v>
      </c>
      <c r="E30" s="28" t="s">
        <v>264</v>
      </c>
      <c r="G30" s="49">
        <v>0</v>
      </c>
      <c r="H30" s="213"/>
      <c r="I30" s="52"/>
      <c r="J30" s="28">
        <f t="shared" si="1"/>
        <v>20</v>
      </c>
    </row>
    <row r="31" spans="1:10" x14ac:dyDescent="0.25">
      <c r="A31" s="28">
        <f t="shared" si="0"/>
        <v>21</v>
      </c>
      <c r="B31" s="29" t="s">
        <v>175</v>
      </c>
      <c r="E31" s="28" t="s">
        <v>265</v>
      </c>
      <c r="G31" s="330">
        <v>0</v>
      </c>
      <c r="H31" s="213"/>
      <c r="I31" s="52"/>
      <c r="J31" s="28">
        <f t="shared" si="1"/>
        <v>21</v>
      </c>
    </row>
    <row r="32" spans="1:10" ht="16.5" thickBot="1" x14ac:dyDescent="0.3">
      <c r="A32" s="28">
        <f t="shared" si="0"/>
        <v>22</v>
      </c>
      <c r="B32" s="29" t="s">
        <v>176</v>
      </c>
      <c r="G32" s="55">
        <f>IFERROR((G31/G30),0)</f>
        <v>0</v>
      </c>
      <c r="H32" s="56"/>
      <c r="I32" s="34" t="s">
        <v>272</v>
      </c>
      <c r="J32" s="28">
        <f t="shared" si="1"/>
        <v>22</v>
      </c>
    </row>
    <row r="33" spans="1:12" ht="16.5" thickTop="1" x14ac:dyDescent="0.25">
      <c r="A33" s="28">
        <f t="shared" si="0"/>
        <v>23</v>
      </c>
      <c r="I33" s="34"/>
      <c r="J33" s="28">
        <f t="shared" si="1"/>
        <v>23</v>
      </c>
    </row>
    <row r="34" spans="1:12" x14ac:dyDescent="0.25">
      <c r="A34" s="28">
        <f t="shared" si="0"/>
        <v>24</v>
      </c>
      <c r="B34" s="31" t="s">
        <v>177</v>
      </c>
      <c r="I34" s="34"/>
      <c r="J34" s="28">
        <f t="shared" si="1"/>
        <v>24</v>
      </c>
    </row>
    <row r="35" spans="1:12" x14ac:dyDescent="0.25">
      <c r="A35" s="28">
        <f t="shared" si="0"/>
        <v>25</v>
      </c>
      <c r="B35" s="29" t="s">
        <v>178</v>
      </c>
      <c r="E35" s="28" t="s">
        <v>266</v>
      </c>
      <c r="G35" s="49">
        <v>8248583.6459999997</v>
      </c>
      <c r="H35" s="213"/>
      <c r="I35" s="52"/>
      <c r="J35" s="28">
        <f t="shared" si="1"/>
        <v>25</v>
      </c>
      <c r="K35" s="33"/>
      <c r="L35" s="202"/>
    </row>
    <row r="36" spans="1:12" x14ac:dyDescent="0.25">
      <c r="A36" s="28">
        <f t="shared" si="0"/>
        <v>26</v>
      </c>
      <c r="B36" s="29" t="s">
        <v>179</v>
      </c>
      <c r="E36" s="28" t="s">
        <v>264</v>
      </c>
      <c r="G36" s="57">
        <v>0</v>
      </c>
      <c r="H36" s="57"/>
      <c r="I36" s="34" t="s">
        <v>273</v>
      </c>
      <c r="J36" s="28">
        <f t="shared" si="1"/>
        <v>26</v>
      </c>
    </row>
    <row r="37" spans="1:12" x14ac:dyDescent="0.25">
      <c r="A37" s="28">
        <f t="shared" si="0"/>
        <v>27</v>
      </c>
      <c r="B37" s="29" t="s">
        <v>180</v>
      </c>
      <c r="E37" s="28" t="s">
        <v>267</v>
      </c>
      <c r="G37" s="50">
        <v>0</v>
      </c>
      <c r="H37" s="213"/>
      <c r="I37" s="52"/>
      <c r="J37" s="28">
        <f t="shared" si="1"/>
        <v>27</v>
      </c>
    </row>
    <row r="38" spans="1:12" x14ac:dyDescent="0.25">
      <c r="A38" s="28">
        <f t="shared" si="0"/>
        <v>28</v>
      </c>
      <c r="B38" s="29" t="s">
        <v>181</v>
      </c>
      <c r="E38" s="28" t="s">
        <v>268</v>
      </c>
      <c r="G38" s="50">
        <v>10117.040000000001</v>
      </c>
      <c r="H38" s="213"/>
      <c r="I38" s="52"/>
      <c r="J38" s="28">
        <f t="shared" si="1"/>
        <v>28</v>
      </c>
    </row>
    <row r="39" spans="1:12" ht="16.5" thickBot="1" x14ac:dyDescent="0.3">
      <c r="A39" s="28">
        <f t="shared" si="0"/>
        <v>29</v>
      </c>
      <c r="B39" s="29" t="s">
        <v>182</v>
      </c>
      <c r="G39" s="58">
        <f>SUM(G35:G38)</f>
        <v>8258700.6859999998</v>
      </c>
      <c r="H39" s="59"/>
      <c r="I39" s="34" t="s">
        <v>274</v>
      </c>
      <c r="J39" s="28">
        <f t="shared" si="1"/>
        <v>29</v>
      </c>
    </row>
    <row r="40" spans="1:12" ht="17.25" thickTop="1" thickBot="1" x14ac:dyDescent="0.3">
      <c r="A40" s="60">
        <f t="shared" si="0"/>
        <v>30</v>
      </c>
      <c r="B40" s="45"/>
      <c r="C40" s="45"/>
      <c r="D40" s="45"/>
      <c r="E40" s="45"/>
      <c r="F40" s="45"/>
      <c r="G40" s="45"/>
      <c r="H40" s="45"/>
      <c r="I40" s="61"/>
      <c r="J40" s="60">
        <f t="shared" si="1"/>
        <v>30</v>
      </c>
    </row>
    <row r="41" spans="1:12" x14ac:dyDescent="0.25">
      <c r="A41" s="28">
        <f>A40+1</f>
        <v>31</v>
      </c>
      <c r="I41" s="34"/>
      <c r="J41" s="28">
        <f>J40+1</f>
        <v>31</v>
      </c>
    </row>
    <row r="42" spans="1:12" ht="16.5" thickBot="1" x14ac:dyDescent="0.3">
      <c r="A42" s="28">
        <f>A41+1</f>
        <v>32</v>
      </c>
      <c r="B42" s="31" t="s">
        <v>183</v>
      </c>
      <c r="G42" s="569">
        <f>10.6%-0.5%</f>
        <v>0.10099999999999999</v>
      </c>
      <c r="H42" s="21" t="s">
        <v>24</v>
      </c>
      <c r="I42" s="28" t="s">
        <v>184</v>
      </c>
      <c r="J42" s="28">
        <f>J41+1</f>
        <v>32</v>
      </c>
    </row>
    <row r="43" spans="1:12" ht="16.5" thickTop="1" x14ac:dyDescent="0.25">
      <c r="A43" s="28">
        <f t="shared" si="0"/>
        <v>33</v>
      </c>
      <c r="C43" s="40" t="s">
        <v>152</v>
      </c>
      <c r="D43" s="40" t="s">
        <v>153</v>
      </c>
      <c r="E43" s="40" t="s">
        <v>185</v>
      </c>
      <c r="F43" s="40"/>
      <c r="G43" s="40" t="s">
        <v>186</v>
      </c>
      <c r="H43" s="40"/>
      <c r="I43" s="34" t="s">
        <v>356</v>
      </c>
      <c r="J43" s="28">
        <f t="shared" si="1"/>
        <v>33</v>
      </c>
    </row>
    <row r="44" spans="1:12" x14ac:dyDescent="0.25">
      <c r="A44" s="28">
        <f t="shared" si="0"/>
        <v>34</v>
      </c>
      <c r="D44" s="28" t="s">
        <v>187</v>
      </c>
      <c r="E44" s="28" t="s">
        <v>188</v>
      </c>
      <c r="F44" s="28"/>
      <c r="G44" s="28" t="s">
        <v>189</v>
      </c>
      <c r="H44" s="28"/>
      <c r="I44" s="34"/>
      <c r="J44" s="28">
        <f t="shared" si="1"/>
        <v>34</v>
      </c>
    </row>
    <row r="45" spans="1:12" ht="18.75" x14ac:dyDescent="0.25">
      <c r="A45" s="28">
        <f t="shared" si="0"/>
        <v>35</v>
      </c>
      <c r="B45" s="31" t="s">
        <v>190</v>
      </c>
      <c r="C45" s="325" t="s">
        <v>191</v>
      </c>
      <c r="D45" s="325" t="s">
        <v>192</v>
      </c>
      <c r="E45" s="325" t="s">
        <v>193</v>
      </c>
      <c r="F45" s="325"/>
      <c r="G45" s="325" t="s">
        <v>194</v>
      </c>
      <c r="H45" s="28"/>
      <c r="I45" s="34"/>
      <c r="J45" s="28">
        <f t="shared" si="1"/>
        <v>35</v>
      </c>
    </row>
    <row r="46" spans="1:12" x14ac:dyDescent="0.25">
      <c r="A46" s="28">
        <f t="shared" si="0"/>
        <v>36</v>
      </c>
      <c r="I46" s="34"/>
      <c r="J46" s="28">
        <f t="shared" si="1"/>
        <v>36</v>
      </c>
    </row>
    <row r="47" spans="1:12" x14ac:dyDescent="0.25">
      <c r="A47" s="28">
        <f t="shared" si="0"/>
        <v>37</v>
      </c>
      <c r="B47" s="29" t="s">
        <v>195</v>
      </c>
      <c r="C47" s="37">
        <f>G17</f>
        <v>6400965.29</v>
      </c>
      <c r="D47" s="63">
        <f>C47/C$50</f>
        <v>0.43663786749843475</v>
      </c>
      <c r="E47" s="64">
        <f>G27</f>
        <v>3.8015661384722177E-2</v>
      </c>
      <c r="G47" s="65">
        <f>D47*E47</f>
        <v>1.6599077318567683E-2</v>
      </c>
      <c r="H47" s="65"/>
      <c r="I47" s="34" t="s">
        <v>275</v>
      </c>
      <c r="J47" s="28">
        <f t="shared" si="1"/>
        <v>37</v>
      </c>
    </row>
    <row r="48" spans="1:12" x14ac:dyDescent="0.25">
      <c r="A48" s="28">
        <f t="shared" si="0"/>
        <v>38</v>
      </c>
      <c r="B48" s="29" t="s">
        <v>196</v>
      </c>
      <c r="C48" s="66">
        <f>G30</f>
        <v>0</v>
      </c>
      <c r="D48" s="63">
        <f>C48/C$50</f>
        <v>0</v>
      </c>
      <c r="E48" s="64">
        <f>G32</f>
        <v>0</v>
      </c>
      <c r="G48" s="65">
        <f>D48*E48</f>
        <v>0</v>
      </c>
      <c r="H48" s="65"/>
      <c r="I48" s="34" t="s">
        <v>276</v>
      </c>
      <c r="J48" s="28">
        <f t="shared" si="1"/>
        <v>38</v>
      </c>
    </row>
    <row r="49" spans="1:10" x14ac:dyDescent="0.25">
      <c r="A49" s="28">
        <f t="shared" si="0"/>
        <v>39</v>
      </c>
      <c r="B49" s="29" t="s">
        <v>197</v>
      </c>
      <c r="C49" s="66">
        <f>G39</f>
        <v>8258700.6859999998</v>
      </c>
      <c r="D49" s="331">
        <f>C49/C$50</f>
        <v>0.5633621325015653</v>
      </c>
      <c r="E49" s="67">
        <f>G42</f>
        <v>0.10099999999999999</v>
      </c>
      <c r="G49" s="570">
        <f>D49*E49</f>
        <v>5.6899575382658094E-2</v>
      </c>
      <c r="H49" s="21" t="s">
        <v>24</v>
      </c>
      <c r="I49" s="34" t="s">
        <v>277</v>
      </c>
      <c r="J49" s="28">
        <f t="shared" si="1"/>
        <v>39</v>
      </c>
    </row>
    <row r="50" spans="1:10" ht="16.5" thickBot="1" x14ac:dyDescent="0.3">
      <c r="A50" s="28">
        <f t="shared" si="0"/>
        <v>40</v>
      </c>
      <c r="B50" s="29" t="s">
        <v>198</v>
      </c>
      <c r="C50" s="68">
        <f>SUM(C47:C49)</f>
        <v>14659665.976</v>
      </c>
      <c r="D50" s="69">
        <f>SUM(D47:D49)</f>
        <v>1</v>
      </c>
      <c r="G50" s="571">
        <f>SUM(G47:G49)</f>
        <v>7.349865270122577E-2</v>
      </c>
      <c r="H50" s="21" t="s">
        <v>24</v>
      </c>
      <c r="I50" s="34" t="s">
        <v>278</v>
      </c>
      <c r="J50" s="28">
        <f t="shared" si="1"/>
        <v>40</v>
      </c>
    </row>
    <row r="51" spans="1:10" ht="16.5" thickTop="1" x14ac:dyDescent="0.25">
      <c r="A51" s="28">
        <f t="shared" si="0"/>
        <v>41</v>
      </c>
      <c r="I51" s="34"/>
      <c r="J51" s="28">
        <f t="shared" si="1"/>
        <v>41</v>
      </c>
    </row>
    <row r="52" spans="1:10" ht="16.5" thickBot="1" x14ac:dyDescent="0.3">
      <c r="A52" s="28">
        <f t="shared" si="0"/>
        <v>42</v>
      </c>
      <c r="B52" s="31" t="s">
        <v>199</v>
      </c>
      <c r="G52" s="571">
        <f>G48+G49</f>
        <v>5.6899575382658094E-2</v>
      </c>
      <c r="H52" s="21" t="s">
        <v>24</v>
      </c>
      <c r="I52" s="34" t="s">
        <v>279</v>
      </c>
      <c r="J52" s="28">
        <f t="shared" si="1"/>
        <v>42</v>
      </c>
    </row>
    <row r="53" spans="1:10" ht="17.25" thickTop="1" thickBot="1" x14ac:dyDescent="0.3">
      <c r="A53" s="60">
        <f t="shared" si="0"/>
        <v>43</v>
      </c>
      <c r="B53" s="73"/>
      <c r="C53" s="45"/>
      <c r="D53" s="45"/>
      <c r="E53" s="45"/>
      <c r="F53" s="45"/>
      <c r="G53" s="203"/>
      <c r="H53" s="203"/>
      <c r="I53" s="61"/>
      <c r="J53" s="60">
        <f t="shared" si="1"/>
        <v>43</v>
      </c>
    </row>
    <row r="54" spans="1:10" x14ac:dyDescent="0.25">
      <c r="A54" s="28">
        <f t="shared" si="0"/>
        <v>44</v>
      </c>
      <c r="B54" s="31"/>
      <c r="G54" s="67"/>
      <c r="H54" s="67"/>
      <c r="I54" s="34"/>
      <c r="J54" s="28">
        <f t="shared" si="1"/>
        <v>44</v>
      </c>
    </row>
    <row r="55" spans="1:10" ht="16.5" thickBot="1" x14ac:dyDescent="0.3">
      <c r="A55" s="28">
        <f t="shared" si="0"/>
        <v>45</v>
      </c>
      <c r="B55" s="31" t="s">
        <v>200</v>
      </c>
      <c r="G55" s="204">
        <v>0</v>
      </c>
      <c r="H55" s="67"/>
      <c r="I55" s="34" t="s">
        <v>151</v>
      </c>
      <c r="J55" s="28">
        <f t="shared" si="1"/>
        <v>45</v>
      </c>
    </row>
    <row r="56" spans="1:10" ht="16.5" thickTop="1" x14ac:dyDescent="0.25">
      <c r="A56" s="28">
        <f t="shared" si="0"/>
        <v>46</v>
      </c>
      <c r="C56" s="40" t="s">
        <v>152</v>
      </c>
      <c r="D56" s="40" t="s">
        <v>153</v>
      </c>
      <c r="E56" s="40" t="s">
        <v>185</v>
      </c>
      <c r="F56" s="40"/>
      <c r="G56" s="40" t="s">
        <v>186</v>
      </c>
      <c r="H56" s="67"/>
      <c r="I56" s="34"/>
      <c r="J56" s="28">
        <f t="shared" si="1"/>
        <v>46</v>
      </c>
    </row>
    <row r="57" spans="1:10" x14ac:dyDescent="0.25">
      <c r="A57" s="28">
        <f t="shared" si="0"/>
        <v>47</v>
      </c>
      <c r="D57" s="28" t="s">
        <v>187</v>
      </c>
      <c r="E57" s="28" t="s">
        <v>188</v>
      </c>
      <c r="F57" s="28"/>
      <c r="G57" s="28" t="s">
        <v>189</v>
      </c>
      <c r="H57" s="67"/>
      <c r="I57" s="34"/>
      <c r="J57" s="28">
        <f t="shared" si="1"/>
        <v>47</v>
      </c>
    </row>
    <row r="58" spans="1:10" ht="18.75" x14ac:dyDescent="0.25">
      <c r="A58" s="28">
        <f t="shared" si="0"/>
        <v>48</v>
      </c>
      <c r="B58" s="31" t="s">
        <v>201</v>
      </c>
      <c r="C58" s="325" t="s">
        <v>191</v>
      </c>
      <c r="D58" s="325" t="s">
        <v>192</v>
      </c>
      <c r="E58" s="325" t="s">
        <v>193</v>
      </c>
      <c r="F58" s="325"/>
      <c r="G58" s="325" t="s">
        <v>194</v>
      </c>
      <c r="H58" s="67"/>
      <c r="I58" s="34"/>
      <c r="J58" s="28">
        <f t="shared" si="1"/>
        <v>48</v>
      </c>
    </row>
    <row r="59" spans="1:10" x14ac:dyDescent="0.25">
      <c r="A59" s="28">
        <f t="shared" si="0"/>
        <v>49</v>
      </c>
      <c r="G59" s="67"/>
      <c r="H59" s="67"/>
      <c r="I59" s="34"/>
      <c r="J59" s="28">
        <f t="shared" si="1"/>
        <v>49</v>
      </c>
    </row>
    <row r="60" spans="1:10" x14ac:dyDescent="0.25">
      <c r="A60" s="28">
        <f t="shared" si="0"/>
        <v>50</v>
      </c>
      <c r="B60" s="29" t="s">
        <v>195</v>
      </c>
      <c r="C60" s="205">
        <v>0</v>
      </c>
      <c r="D60" s="206">
        <v>0</v>
      </c>
      <c r="E60" s="70">
        <v>0</v>
      </c>
      <c r="G60" s="65">
        <f>D60*E60</f>
        <v>0</v>
      </c>
      <c r="H60" s="67"/>
      <c r="I60" s="34" t="s">
        <v>151</v>
      </c>
      <c r="J60" s="28">
        <f t="shared" si="1"/>
        <v>50</v>
      </c>
    </row>
    <row r="61" spans="1:10" x14ac:dyDescent="0.25">
      <c r="A61" s="28">
        <f t="shared" si="0"/>
        <v>51</v>
      </c>
      <c r="B61" s="29" t="s">
        <v>196</v>
      </c>
      <c r="C61" s="207">
        <v>0</v>
      </c>
      <c r="D61" s="206">
        <v>0</v>
      </c>
      <c r="E61" s="70">
        <v>0</v>
      </c>
      <c r="G61" s="65">
        <f>D61*E61</f>
        <v>0</v>
      </c>
      <c r="H61" s="67"/>
      <c r="I61" s="34" t="s">
        <v>151</v>
      </c>
      <c r="J61" s="28">
        <f t="shared" si="1"/>
        <v>51</v>
      </c>
    </row>
    <row r="62" spans="1:10" x14ac:dyDescent="0.25">
      <c r="A62" s="28">
        <f t="shared" si="0"/>
        <v>52</v>
      </c>
      <c r="B62" s="29" t="s">
        <v>197</v>
      </c>
      <c r="C62" s="207">
        <v>0</v>
      </c>
      <c r="D62" s="333">
        <v>0</v>
      </c>
      <c r="E62" s="208">
        <v>0</v>
      </c>
      <c r="G62" s="332">
        <f>D62*E62</f>
        <v>0</v>
      </c>
      <c r="H62" s="67"/>
      <c r="I62" s="34" t="s">
        <v>151</v>
      </c>
      <c r="J62" s="28">
        <f t="shared" si="1"/>
        <v>52</v>
      </c>
    </row>
    <row r="63" spans="1:10" ht="16.5" thickBot="1" x14ac:dyDescent="0.3">
      <c r="A63" s="28">
        <f t="shared" si="0"/>
        <v>53</v>
      </c>
      <c r="B63" s="29" t="s">
        <v>198</v>
      </c>
      <c r="C63" s="68">
        <f>SUM(C60:C62)</f>
        <v>0</v>
      </c>
      <c r="D63" s="55">
        <f>SUM(D60:D62)</f>
        <v>0</v>
      </c>
      <c r="G63" s="55">
        <f>SUM(G60:G62)</f>
        <v>0</v>
      </c>
      <c r="H63" s="67"/>
      <c r="I63" s="34" t="s">
        <v>280</v>
      </c>
      <c r="J63" s="28">
        <f t="shared" si="1"/>
        <v>53</v>
      </c>
    </row>
    <row r="64" spans="1:10" ht="16.5" thickTop="1" x14ac:dyDescent="0.25">
      <c r="A64" s="28">
        <f t="shared" si="0"/>
        <v>54</v>
      </c>
      <c r="H64" s="67"/>
      <c r="I64" s="34"/>
      <c r="J64" s="28">
        <f t="shared" si="1"/>
        <v>54</v>
      </c>
    </row>
    <row r="65" spans="1:10" ht="16.5" thickBot="1" x14ac:dyDescent="0.3">
      <c r="A65" s="28">
        <f t="shared" si="0"/>
        <v>55</v>
      </c>
      <c r="B65" s="31" t="s">
        <v>202</v>
      </c>
      <c r="G65" s="55">
        <f>G61+G62</f>
        <v>0</v>
      </c>
      <c r="H65" s="67"/>
      <c r="I65" s="34" t="s">
        <v>281</v>
      </c>
      <c r="J65" s="28">
        <f t="shared" si="1"/>
        <v>55</v>
      </c>
    </row>
    <row r="66" spans="1:10" ht="16.5" thickTop="1" x14ac:dyDescent="0.25">
      <c r="B66" s="31"/>
      <c r="G66" s="67"/>
      <c r="H66" s="67"/>
      <c r="I66" s="34"/>
      <c r="J66" s="28"/>
    </row>
    <row r="67" spans="1:10" x14ac:dyDescent="0.25">
      <c r="A67" s="21" t="s">
        <v>24</v>
      </c>
      <c r="B67" s="20" t="s">
        <v>357</v>
      </c>
      <c r="G67" s="67"/>
      <c r="H67" s="67"/>
      <c r="I67" s="34"/>
      <c r="J67" s="28"/>
    </row>
    <row r="68" spans="1:10" ht="18.75" x14ac:dyDescent="0.25">
      <c r="A68" s="39">
        <v>1</v>
      </c>
      <c r="B68" s="17" t="s">
        <v>203</v>
      </c>
      <c r="G68" s="38"/>
      <c r="H68" s="38"/>
      <c r="J68" s="28" t="s">
        <v>150</v>
      </c>
    </row>
    <row r="69" spans="1:10" ht="18.75" x14ac:dyDescent="0.25">
      <c r="A69" s="39"/>
      <c r="B69" s="17"/>
      <c r="G69" s="38"/>
      <c r="H69" s="38"/>
      <c r="J69" s="28"/>
    </row>
    <row r="70" spans="1:10" ht="18.75" x14ac:dyDescent="0.25">
      <c r="A70" s="39"/>
      <c r="B70" s="17"/>
      <c r="D70" s="28"/>
      <c r="G70" s="38"/>
      <c r="H70" s="38"/>
      <c r="J70" s="28"/>
    </row>
    <row r="71" spans="1:10" x14ac:dyDescent="0.25">
      <c r="B71" s="561" t="s">
        <v>155</v>
      </c>
      <c r="C71" s="561"/>
      <c r="D71" s="561"/>
      <c r="E71" s="561"/>
      <c r="F71" s="561"/>
      <c r="G71" s="561"/>
      <c r="H71" s="561"/>
      <c r="I71" s="561"/>
      <c r="J71" s="28"/>
    </row>
    <row r="72" spans="1:10" x14ac:dyDescent="0.25">
      <c r="B72" s="561" t="s">
        <v>156</v>
      </c>
      <c r="C72" s="561"/>
      <c r="D72" s="561"/>
      <c r="E72" s="561"/>
      <c r="F72" s="561"/>
      <c r="G72" s="561"/>
      <c r="H72" s="561"/>
      <c r="I72" s="561"/>
      <c r="J72" s="28"/>
    </row>
    <row r="73" spans="1:10" x14ac:dyDescent="0.25">
      <c r="B73" s="561" t="s">
        <v>157</v>
      </c>
      <c r="C73" s="561"/>
      <c r="D73" s="561"/>
      <c r="E73" s="561"/>
      <c r="F73" s="561"/>
      <c r="G73" s="561"/>
      <c r="H73" s="561"/>
      <c r="I73" s="561"/>
      <c r="J73" s="28"/>
    </row>
    <row r="74" spans="1:10" x14ac:dyDescent="0.25">
      <c r="B74" s="562" t="str">
        <f>B5</f>
        <v>Base Period &amp; True-Up Period 12 - Months Ending December 31, 2021</v>
      </c>
      <c r="C74" s="562"/>
      <c r="D74" s="562"/>
      <c r="E74" s="562"/>
      <c r="F74" s="562"/>
      <c r="G74" s="562"/>
      <c r="H74" s="562"/>
      <c r="I74" s="562"/>
      <c r="J74" s="28"/>
    </row>
    <row r="75" spans="1:10" x14ac:dyDescent="0.25">
      <c r="B75" s="563" t="s">
        <v>1</v>
      </c>
      <c r="C75" s="564"/>
      <c r="D75" s="564"/>
      <c r="E75" s="564"/>
      <c r="F75" s="564"/>
      <c r="G75" s="564"/>
      <c r="H75" s="564"/>
      <c r="I75" s="564"/>
      <c r="J75" s="28"/>
    </row>
    <row r="76" spans="1:10" x14ac:dyDescent="0.25">
      <c r="B76" s="28"/>
      <c r="C76" s="28"/>
      <c r="D76" s="28"/>
      <c r="E76" s="28"/>
      <c r="F76" s="28"/>
      <c r="G76" s="28"/>
      <c r="H76" s="28"/>
      <c r="I76" s="34"/>
      <c r="J76" s="28"/>
    </row>
    <row r="77" spans="1:10" x14ac:dyDescent="0.25">
      <c r="A77" s="28" t="s">
        <v>2</v>
      </c>
      <c r="B77" s="213"/>
      <c r="C77" s="213"/>
      <c r="D77" s="213"/>
      <c r="E77" s="213"/>
      <c r="F77" s="213"/>
      <c r="G77" s="213"/>
      <c r="H77" s="213"/>
      <c r="I77" s="34"/>
      <c r="J77" s="28" t="s">
        <v>2</v>
      </c>
    </row>
    <row r="78" spans="1:10" x14ac:dyDescent="0.25">
      <c r="A78" s="28" t="s">
        <v>3</v>
      </c>
      <c r="B78" s="28"/>
      <c r="C78" s="28"/>
      <c r="D78" s="28"/>
      <c r="E78" s="28"/>
      <c r="F78" s="28"/>
      <c r="G78" s="325" t="s">
        <v>5</v>
      </c>
      <c r="H78" s="213"/>
      <c r="I78" s="329" t="s">
        <v>6</v>
      </c>
      <c r="J78" s="28" t="s">
        <v>3</v>
      </c>
    </row>
    <row r="79" spans="1:10" x14ac:dyDescent="0.25">
      <c r="G79" s="28"/>
      <c r="H79" s="28"/>
      <c r="I79" s="34"/>
      <c r="J79" s="28"/>
    </row>
    <row r="80" spans="1:10" ht="18.75" x14ac:dyDescent="0.25">
      <c r="A80" s="28">
        <v>1</v>
      </c>
      <c r="B80" s="31" t="s">
        <v>204</v>
      </c>
      <c r="E80" s="213"/>
      <c r="F80" s="213"/>
      <c r="G80" s="74"/>
      <c r="H80" s="74"/>
      <c r="I80" s="34"/>
      <c r="J80" s="28">
        <v>1</v>
      </c>
    </row>
    <row r="81" spans="1:13" x14ac:dyDescent="0.25">
      <c r="A81" s="28">
        <f>A80+1</f>
        <v>2</v>
      </c>
      <c r="B81" s="75"/>
      <c r="E81" s="213"/>
      <c r="F81" s="213"/>
      <c r="G81" s="74"/>
      <c r="H81" s="74"/>
      <c r="I81" s="34"/>
      <c r="J81" s="28">
        <f>J80+1</f>
        <v>2</v>
      </c>
    </row>
    <row r="82" spans="1:13" x14ac:dyDescent="0.25">
      <c r="A82" s="28">
        <f>A81+1</f>
        <v>3</v>
      </c>
      <c r="B82" s="31" t="s">
        <v>205</v>
      </c>
      <c r="E82" s="213"/>
      <c r="F82" s="213"/>
      <c r="G82" s="74"/>
      <c r="H82" s="74"/>
      <c r="I82" s="34"/>
      <c r="J82" s="28">
        <f>J81+1</f>
        <v>3</v>
      </c>
    </row>
    <row r="83" spans="1:13" x14ac:dyDescent="0.25">
      <c r="A83" s="28">
        <f>A82+1</f>
        <v>4</v>
      </c>
      <c r="B83" s="213"/>
      <c r="C83" s="213"/>
      <c r="D83" s="213"/>
      <c r="E83" s="213"/>
      <c r="F83" s="213"/>
      <c r="G83" s="74"/>
      <c r="H83" s="74"/>
      <c r="I83" s="34"/>
      <c r="J83" s="28">
        <f>J82+1</f>
        <v>4</v>
      </c>
    </row>
    <row r="84" spans="1:13" x14ac:dyDescent="0.25">
      <c r="A84" s="28">
        <f t="shared" ref="A84:A110" si="2">A83+1</f>
        <v>5</v>
      </c>
      <c r="B84" s="32" t="s">
        <v>206</v>
      </c>
      <c r="C84" s="213"/>
      <c r="D84" s="213"/>
      <c r="E84" s="213"/>
      <c r="F84" s="213"/>
      <c r="G84" s="74"/>
      <c r="H84" s="74"/>
      <c r="I84" s="76"/>
      <c r="J84" s="28">
        <f t="shared" ref="J84:J110" si="3">J83+1</f>
        <v>5</v>
      </c>
    </row>
    <row r="85" spans="1:13" x14ac:dyDescent="0.25">
      <c r="A85" s="28">
        <f t="shared" si="2"/>
        <v>6</v>
      </c>
      <c r="B85" s="29" t="s">
        <v>207</v>
      </c>
      <c r="D85" s="213"/>
      <c r="E85" s="213"/>
      <c r="F85" s="213"/>
      <c r="G85" s="572">
        <f>G52</f>
        <v>5.6899575382658094E-2</v>
      </c>
      <c r="H85" s="21" t="s">
        <v>24</v>
      </c>
      <c r="I85" s="34" t="s">
        <v>208</v>
      </c>
      <c r="J85" s="28">
        <f t="shared" si="3"/>
        <v>6</v>
      </c>
      <c r="L85" s="28"/>
    </row>
    <row r="86" spans="1:13" x14ac:dyDescent="0.25">
      <c r="A86" s="28">
        <f t="shared" si="2"/>
        <v>7</v>
      </c>
      <c r="B86" s="29" t="s">
        <v>209</v>
      </c>
      <c r="D86" s="213"/>
      <c r="E86" s="213"/>
      <c r="F86" s="213"/>
      <c r="G86" s="78">
        <v>264.76299999999998</v>
      </c>
      <c r="H86" s="213"/>
      <c r="I86" s="34" t="s">
        <v>210</v>
      </c>
      <c r="J86" s="28">
        <f t="shared" si="3"/>
        <v>7</v>
      </c>
      <c r="L86" s="28"/>
    </row>
    <row r="87" spans="1:13" ht="18.75" x14ac:dyDescent="0.25">
      <c r="A87" s="28">
        <f t="shared" si="2"/>
        <v>8</v>
      </c>
      <c r="B87" s="29" t="s">
        <v>211</v>
      </c>
      <c r="D87" s="213"/>
      <c r="E87" s="213"/>
      <c r="F87" s="213"/>
      <c r="G87" s="79">
        <v>9230.8399599999993</v>
      </c>
      <c r="H87" s="213"/>
      <c r="I87" s="72" t="s">
        <v>282</v>
      </c>
      <c r="J87" s="28">
        <f t="shared" si="3"/>
        <v>8</v>
      </c>
      <c r="L87" s="213"/>
    </row>
    <row r="88" spans="1:13" x14ac:dyDescent="0.25">
      <c r="A88" s="28">
        <f t="shared" si="2"/>
        <v>9</v>
      </c>
      <c r="B88" s="29" t="s">
        <v>212</v>
      </c>
      <c r="D88" s="213"/>
      <c r="E88" s="80"/>
      <c r="F88" s="213"/>
      <c r="G88" s="25">
        <v>4792029.7373382887</v>
      </c>
      <c r="H88" s="21"/>
      <c r="I88" s="72" t="s">
        <v>321</v>
      </c>
      <c r="J88" s="28">
        <f t="shared" si="3"/>
        <v>9</v>
      </c>
    </row>
    <row r="89" spans="1:13" x14ac:dyDescent="0.25">
      <c r="A89" s="28">
        <f t="shared" si="2"/>
        <v>10</v>
      </c>
      <c r="B89" s="29" t="s">
        <v>213</v>
      </c>
      <c r="D89" s="82"/>
      <c r="E89" s="213"/>
      <c r="F89" s="213"/>
      <c r="G89" s="334">
        <v>0.21</v>
      </c>
      <c r="H89" s="213"/>
      <c r="I89" s="34" t="s">
        <v>214</v>
      </c>
      <c r="J89" s="28">
        <f t="shared" si="3"/>
        <v>10</v>
      </c>
      <c r="M89" s="83"/>
    </row>
    <row r="90" spans="1:13" x14ac:dyDescent="0.25">
      <c r="A90" s="28">
        <f t="shared" si="2"/>
        <v>11</v>
      </c>
      <c r="G90" s="28"/>
      <c r="H90" s="28"/>
      <c r="J90" s="28">
        <f t="shared" si="3"/>
        <v>11</v>
      </c>
    </row>
    <row r="91" spans="1:13" x14ac:dyDescent="0.25">
      <c r="A91" s="28">
        <f t="shared" si="2"/>
        <v>12</v>
      </c>
      <c r="B91" s="29" t="s">
        <v>215</v>
      </c>
      <c r="D91" s="213"/>
      <c r="E91" s="213"/>
      <c r="F91" s="213"/>
      <c r="G91" s="573">
        <f>(((G85)+(G87/G88))*G89-(G86/G88))/(1-G89)</f>
        <v>1.5567317814582616E-2</v>
      </c>
      <c r="H91" s="21" t="s">
        <v>24</v>
      </c>
      <c r="I91" s="34" t="s">
        <v>216</v>
      </c>
      <c r="J91" s="28">
        <f t="shared" si="3"/>
        <v>12</v>
      </c>
      <c r="M91" s="85"/>
    </row>
    <row r="92" spans="1:13" x14ac:dyDescent="0.25">
      <c r="A92" s="28">
        <f t="shared" si="2"/>
        <v>13</v>
      </c>
      <c r="B92" s="86" t="s">
        <v>217</v>
      </c>
      <c r="G92" s="28"/>
      <c r="H92" s="28"/>
      <c r="J92" s="28">
        <f t="shared" si="3"/>
        <v>13</v>
      </c>
    </row>
    <row r="93" spans="1:13" x14ac:dyDescent="0.25">
      <c r="A93" s="28">
        <f t="shared" si="2"/>
        <v>14</v>
      </c>
      <c r="G93" s="28"/>
      <c r="H93" s="28"/>
      <c r="J93" s="28">
        <f t="shared" si="3"/>
        <v>14</v>
      </c>
    </row>
    <row r="94" spans="1:13" x14ac:dyDescent="0.25">
      <c r="A94" s="28">
        <f t="shared" si="2"/>
        <v>15</v>
      </c>
      <c r="B94" s="31" t="s">
        <v>218</v>
      </c>
      <c r="C94" s="213"/>
      <c r="D94" s="213"/>
      <c r="E94" s="213"/>
      <c r="F94" s="213"/>
      <c r="G94" s="87"/>
      <c r="H94" s="87"/>
      <c r="I94" s="88"/>
      <c r="J94" s="28">
        <f t="shared" si="3"/>
        <v>15</v>
      </c>
      <c r="L94" s="89"/>
    </row>
    <row r="95" spans="1:13" x14ac:dyDescent="0.25">
      <c r="A95" s="28">
        <f t="shared" si="2"/>
        <v>16</v>
      </c>
      <c r="B95" s="36"/>
      <c r="C95" s="213"/>
      <c r="D95" s="213"/>
      <c r="E95" s="213"/>
      <c r="F95" s="213"/>
      <c r="G95" s="87"/>
      <c r="H95" s="87"/>
      <c r="I95" s="90"/>
      <c r="J95" s="28">
        <f t="shared" si="3"/>
        <v>16</v>
      </c>
      <c r="L95" s="213"/>
    </row>
    <row r="96" spans="1:13" x14ac:dyDescent="0.25">
      <c r="A96" s="28">
        <f t="shared" si="2"/>
        <v>17</v>
      </c>
      <c r="B96" s="32" t="s">
        <v>206</v>
      </c>
      <c r="C96" s="213"/>
      <c r="D96" s="213"/>
      <c r="E96" s="213"/>
      <c r="F96" s="213"/>
      <c r="G96" s="87"/>
      <c r="H96" s="87"/>
      <c r="I96" s="90"/>
      <c r="J96" s="28">
        <f t="shared" si="3"/>
        <v>17</v>
      </c>
      <c r="L96" s="213"/>
    </row>
    <row r="97" spans="1:13" x14ac:dyDescent="0.25">
      <c r="A97" s="28">
        <f t="shared" si="2"/>
        <v>18</v>
      </c>
      <c r="B97" s="29" t="s">
        <v>207</v>
      </c>
      <c r="D97" s="213"/>
      <c r="E97" s="213"/>
      <c r="F97" s="213"/>
      <c r="G97" s="574">
        <f>G85</f>
        <v>5.6899575382658094E-2</v>
      </c>
      <c r="H97" s="21" t="s">
        <v>24</v>
      </c>
      <c r="I97" s="34" t="s">
        <v>283</v>
      </c>
      <c r="J97" s="28">
        <f t="shared" si="3"/>
        <v>18</v>
      </c>
      <c r="L97" s="28"/>
    </row>
    <row r="98" spans="1:13" x14ac:dyDescent="0.25">
      <c r="A98" s="28">
        <f t="shared" si="2"/>
        <v>19</v>
      </c>
      <c r="B98" s="29" t="s">
        <v>219</v>
      </c>
      <c r="D98" s="213"/>
      <c r="E98" s="213"/>
      <c r="F98" s="213"/>
      <c r="G98" s="91">
        <f>G87</f>
        <v>9230.8399599999993</v>
      </c>
      <c r="H98" s="91"/>
      <c r="I98" s="34" t="s">
        <v>284</v>
      </c>
      <c r="J98" s="28">
        <f t="shared" si="3"/>
        <v>19</v>
      </c>
      <c r="L98" s="28"/>
    </row>
    <row r="99" spans="1:13" x14ac:dyDescent="0.25">
      <c r="A99" s="28">
        <f t="shared" si="2"/>
        <v>20</v>
      </c>
      <c r="B99" s="29" t="s">
        <v>220</v>
      </c>
      <c r="D99" s="213"/>
      <c r="E99" s="213"/>
      <c r="F99" s="213"/>
      <c r="G99" s="528">
        <f>G88</f>
        <v>4792029.7373382887</v>
      </c>
      <c r="H99" s="21"/>
      <c r="I99" s="34" t="s">
        <v>285</v>
      </c>
      <c r="J99" s="28">
        <f t="shared" si="3"/>
        <v>20</v>
      </c>
      <c r="L99" s="28"/>
    </row>
    <row r="100" spans="1:13" x14ac:dyDescent="0.25">
      <c r="A100" s="28">
        <f t="shared" si="2"/>
        <v>21</v>
      </c>
      <c r="B100" s="29" t="s">
        <v>221</v>
      </c>
      <c r="D100" s="213"/>
      <c r="E100" s="213"/>
      <c r="F100" s="213"/>
      <c r="G100" s="575">
        <f>G91</f>
        <v>1.5567317814582616E-2</v>
      </c>
      <c r="H100" s="21" t="s">
        <v>24</v>
      </c>
      <c r="I100" s="34" t="s">
        <v>286</v>
      </c>
      <c r="J100" s="28">
        <f t="shared" si="3"/>
        <v>21</v>
      </c>
    </row>
    <row r="101" spans="1:13" x14ac:dyDescent="0.25">
      <c r="A101" s="28">
        <f t="shared" si="2"/>
        <v>22</v>
      </c>
      <c r="B101" s="29" t="s">
        <v>222</v>
      </c>
      <c r="D101" s="213"/>
      <c r="E101" s="213"/>
      <c r="F101" s="213"/>
      <c r="G101" s="335">
        <v>8.8400000000000006E-2</v>
      </c>
      <c r="H101" s="213"/>
      <c r="I101" s="34" t="s">
        <v>223</v>
      </c>
      <c r="J101" s="28">
        <f t="shared" si="3"/>
        <v>22</v>
      </c>
    </row>
    <row r="102" spans="1:13" x14ac:dyDescent="0.25">
      <c r="A102" s="28">
        <f t="shared" si="2"/>
        <v>23</v>
      </c>
      <c r="B102" s="297"/>
      <c r="D102" s="213"/>
      <c r="E102" s="213"/>
      <c r="F102" s="213"/>
      <c r="G102" s="94"/>
      <c r="H102" s="94"/>
      <c r="I102" s="90"/>
      <c r="J102" s="28">
        <f t="shared" si="3"/>
        <v>23</v>
      </c>
    </row>
    <row r="103" spans="1:13" x14ac:dyDescent="0.25">
      <c r="A103" s="28">
        <f t="shared" si="2"/>
        <v>24</v>
      </c>
      <c r="B103" s="29" t="s">
        <v>224</v>
      </c>
      <c r="C103" s="28"/>
      <c r="D103" s="28"/>
      <c r="E103" s="213"/>
      <c r="F103" s="213"/>
      <c r="G103" s="576">
        <f>((G97)+(G98/G99)+G91)*G101/(1-G101)</f>
        <v>7.2140822872234309E-3</v>
      </c>
      <c r="H103" s="21" t="s">
        <v>24</v>
      </c>
      <c r="I103" s="34" t="s">
        <v>225</v>
      </c>
      <c r="J103" s="28">
        <f t="shared" si="3"/>
        <v>24</v>
      </c>
    </row>
    <row r="104" spans="1:13" x14ac:dyDescent="0.25">
      <c r="A104" s="28">
        <f t="shared" si="2"/>
        <v>25</v>
      </c>
      <c r="B104" s="86" t="s">
        <v>226</v>
      </c>
      <c r="G104" s="28"/>
      <c r="H104" s="28"/>
      <c r="I104" s="34"/>
      <c r="J104" s="28">
        <f t="shared" si="3"/>
        <v>25</v>
      </c>
      <c r="L104" s="28"/>
    </row>
    <row r="105" spans="1:13" x14ac:dyDescent="0.25">
      <c r="A105" s="28">
        <f t="shared" si="2"/>
        <v>26</v>
      </c>
      <c r="G105" s="28"/>
      <c r="H105" s="28"/>
      <c r="I105" s="34"/>
      <c r="J105" s="28">
        <f t="shared" si="3"/>
        <v>26</v>
      </c>
      <c r="L105" s="28"/>
    </row>
    <row r="106" spans="1:13" x14ac:dyDescent="0.25">
      <c r="A106" s="28">
        <f t="shared" si="2"/>
        <v>27</v>
      </c>
      <c r="B106" s="31" t="s">
        <v>227</v>
      </c>
      <c r="G106" s="573">
        <f>G103+G91</f>
        <v>2.2781400101806046E-2</v>
      </c>
      <c r="H106" s="21" t="s">
        <v>24</v>
      </c>
      <c r="I106" s="34" t="s">
        <v>287</v>
      </c>
      <c r="J106" s="28">
        <f t="shared" si="3"/>
        <v>27</v>
      </c>
      <c r="L106" s="28"/>
    </row>
    <row r="107" spans="1:13" x14ac:dyDescent="0.25">
      <c r="A107" s="28">
        <f t="shared" si="2"/>
        <v>28</v>
      </c>
      <c r="G107" s="28"/>
      <c r="H107" s="28"/>
      <c r="I107" s="34"/>
      <c r="J107" s="28">
        <f t="shared" si="3"/>
        <v>28</v>
      </c>
      <c r="L107" s="28"/>
    </row>
    <row r="108" spans="1:13" x14ac:dyDescent="0.25">
      <c r="A108" s="28">
        <f t="shared" si="2"/>
        <v>29</v>
      </c>
      <c r="B108" s="31" t="s">
        <v>228</v>
      </c>
      <c r="G108" s="577">
        <f>G50</f>
        <v>7.349865270122577E-2</v>
      </c>
      <c r="H108" s="21" t="s">
        <v>24</v>
      </c>
      <c r="I108" s="34" t="s">
        <v>288</v>
      </c>
      <c r="J108" s="28">
        <f t="shared" si="3"/>
        <v>29</v>
      </c>
      <c r="L108" s="28"/>
    </row>
    <row r="109" spans="1:13" x14ac:dyDescent="0.25">
      <c r="A109" s="28">
        <f t="shared" si="2"/>
        <v>30</v>
      </c>
      <c r="G109" s="63"/>
      <c r="H109" s="63"/>
      <c r="I109" s="34"/>
      <c r="J109" s="28">
        <f t="shared" si="3"/>
        <v>30</v>
      </c>
      <c r="L109" s="28"/>
    </row>
    <row r="110" spans="1:13" ht="19.5" thickBot="1" x14ac:dyDescent="0.3">
      <c r="A110" s="28">
        <f t="shared" si="2"/>
        <v>31</v>
      </c>
      <c r="B110" s="31" t="s">
        <v>229</v>
      </c>
      <c r="G110" s="578">
        <f>G106+G108</f>
        <v>9.6280052803031813E-2</v>
      </c>
      <c r="H110" s="21" t="s">
        <v>24</v>
      </c>
      <c r="I110" s="34" t="s">
        <v>289</v>
      </c>
      <c r="J110" s="28">
        <f t="shared" si="3"/>
        <v>31</v>
      </c>
      <c r="L110" s="97"/>
      <c r="M110" s="85"/>
    </row>
    <row r="111" spans="1:13" ht="16.5" thickTop="1" x14ac:dyDescent="0.25">
      <c r="B111" s="31"/>
      <c r="G111" s="99"/>
      <c r="H111" s="99"/>
      <c r="I111" s="34"/>
      <c r="J111" s="28"/>
      <c r="L111" s="97"/>
      <c r="M111" s="85"/>
    </row>
    <row r="112" spans="1:13" x14ac:dyDescent="0.25">
      <c r="B112" s="31"/>
      <c r="G112" s="99"/>
      <c r="H112" s="99"/>
      <c r="I112" s="34"/>
      <c r="J112" s="28"/>
      <c r="L112" s="97"/>
      <c r="M112" s="85"/>
    </row>
    <row r="113" spans="1:13" x14ac:dyDescent="0.25">
      <c r="A113" s="21" t="s">
        <v>24</v>
      </c>
      <c r="B113" s="297" t="str">
        <f>B67</f>
        <v>Items in BOLD have changed due to removing 50 basis points in CAISO ROE Adder disallowed by FERC.</v>
      </c>
      <c r="G113" s="99"/>
      <c r="H113" s="99"/>
      <c r="I113" s="34"/>
      <c r="J113" s="28"/>
      <c r="L113" s="97"/>
      <c r="M113" s="85"/>
    </row>
    <row r="114" spans="1:13" ht="18.75" x14ac:dyDescent="0.25">
      <c r="A114" s="209">
        <v>1</v>
      </c>
      <c r="B114" s="17" t="s">
        <v>230</v>
      </c>
      <c r="G114" s="99"/>
      <c r="H114" s="99"/>
      <c r="I114" s="34"/>
      <c r="J114" s="28"/>
      <c r="L114" s="97"/>
      <c r="M114" s="85"/>
    </row>
    <row r="115" spans="1:13" ht="18.75" x14ac:dyDescent="0.25">
      <c r="A115" s="209"/>
      <c r="B115" s="17"/>
      <c r="G115" s="99"/>
      <c r="H115" s="99"/>
      <c r="I115" s="34"/>
      <c r="J115" s="28"/>
      <c r="L115" s="97"/>
      <c r="M115" s="85"/>
    </row>
    <row r="116" spans="1:13" x14ac:dyDescent="0.25">
      <c r="A116" s="100"/>
      <c r="B116" s="297"/>
      <c r="C116" s="30"/>
      <c r="D116" s="30"/>
      <c r="E116" s="30"/>
      <c r="F116" s="30"/>
      <c r="G116" s="101"/>
      <c r="H116" s="101"/>
      <c r="I116" s="210"/>
      <c r="J116" s="28"/>
    </row>
    <row r="117" spans="1:13" x14ac:dyDescent="0.25">
      <c r="B117" s="561" t="s">
        <v>14</v>
      </c>
      <c r="C117" s="561"/>
      <c r="D117" s="561"/>
      <c r="E117" s="561"/>
      <c r="F117" s="561"/>
      <c r="G117" s="561"/>
      <c r="H117" s="561"/>
      <c r="I117" s="561"/>
    </row>
    <row r="118" spans="1:13" x14ac:dyDescent="0.25">
      <c r="B118" s="561" t="s">
        <v>156</v>
      </c>
      <c r="C118" s="561"/>
      <c r="D118" s="561"/>
      <c r="E118" s="561"/>
      <c r="F118" s="561"/>
      <c r="G118" s="561"/>
      <c r="H118" s="561"/>
      <c r="I118" s="561"/>
    </row>
    <row r="119" spans="1:13" x14ac:dyDescent="0.25">
      <c r="B119" s="561" t="s">
        <v>157</v>
      </c>
      <c r="C119" s="561"/>
      <c r="D119" s="561"/>
      <c r="E119" s="561"/>
      <c r="F119" s="561"/>
      <c r="G119" s="561"/>
      <c r="H119" s="561"/>
      <c r="I119" s="561"/>
    </row>
    <row r="120" spans="1:13" x14ac:dyDescent="0.25">
      <c r="B120" s="562" t="str">
        <f>B5</f>
        <v>Base Period &amp; True-Up Period 12 - Months Ending December 31, 2021</v>
      </c>
      <c r="C120" s="562"/>
      <c r="D120" s="562"/>
      <c r="E120" s="562"/>
      <c r="F120" s="562"/>
      <c r="G120" s="562"/>
      <c r="H120" s="562"/>
      <c r="I120" s="562"/>
    </row>
    <row r="121" spans="1:13" x14ac:dyDescent="0.25">
      <c r="B121" s="563" t="s">
        <v>1</v>
      </c>
      <c r="C121" s="564"/>
      <c r="D121" s="564"/>
      <c r="E121" s="564"/>
      <c r="F121" s="564"/>
      <c r="G121" s="564"/>
      <c r="H121" s="564"/>
      <c r="I121" s="564"/>
    </row>
    <row r="123" spans="1:13" x14ac:dyDescent="0.25">
      <c r="A123" s="28" t="s">
        <v>2</v>
      </c>
      <c r="B123" s="213"/>
      <c r="C123" s="213"/>
      <c r="D123" s="213"/>
      <c r="E123" s="213"/>
      <c r="F123" s="213"/>
      <c r="G123" s="213"/>
      <c r="H123" s="213"/>
      <c r="I123" s="34"/>
      <c r="J123" s="28" t="s">
        <v>2</v>
      </c>
    </row>
    <row r="124" spans="1:13" x14ac:dyDescent="0.25">
      <c r="A124" s="28" t="s">
        <v>3</v>
      </c>
      <c r="B124" s="28"/>
      <c r="C124" s="28"/>
      <c r="D124" s="28"/>
      <c r="E124" s="28"/>
      <c r="F124" s="28"/>
      <c r="G124" s="325" t="s">
        <v>5</v>
      </c>
      <c r="H124" s="213"/>
      <c r="I124" s="329" t="s">
        <v>6</v>
      </c>
      <c r="J124" s="28" t="s">
        <v>3</v>
      </c>
    </row>
    <row r="126" spans="1:13" ht="18.75" x14ac:dyDescent="0.25">
      <c r="A126" s="28">
        <v>1</v>
      </c>
      <c r="B126" s="31" t="s">
        <v>231</v>
      </c>
      <c r="J126" s="28">
        <v>1</v>
      </c>
    </row>
    <row r="127" spans="1:13" x14ac:dyDescent="0.25">
      <c r="A127" s="28">
        <f>A126+1</f>
        <v>2</v>
      </c>
      <c r="B127" s="75"/>
      <c r="J127" s="28">
        <f>J126+1</f>
        <v>2</v>
      </c>
    </row>
    <row r="128" spans="1:13" x14ac:dyDescent="0.25">
      <c r="A128" s="28">
        <f>A127+1</f>
        <v>3</v>
      </c>
      <c r="B128" s="31" t="s">
        <v>205</v>
      </c>
      <c r="J128" s="28">
        <f>J127+1</f>
        <v>3</v>
      </c>
    </row>
    <row r="129" spans="1:10" x14ac:dyDescent="0.25">
      <c r="A129" s="28">
        <f>A128+1</f>
        <v>4</v>
      </c>
      <c r="B129" s="213"/>
      <c r="J129" s="28">
        <f>J128+1</f>
        <v>4</v>
      </c>
    </row>
    <row r="130" spans="1:10" x14ac:dyDescent="0.25">
      <c r="A130" s="28">
        <f t="shared" ref="A130:A156" si="4">A129+1</f>
        <v>5</v>
      </c>
      <c r="B130" s="32" t="s">
        <v>206</v>
      </c>
      <c r="J130" s="28">
        <f t="shared" ref="J130:J156" si="5">J129+1</f>
        <v>5</v>
      </c>
    </row>
    <row r="131" spans="1:10" x14ac:dyDescent="0.25">
      <c r="A131" s="28">
        <f t="shared" si="4"/>
        <v>6</v>
      </c>
      <c r="B131" s="29" t="str">
        <f>B85</f>
        <v xml:space="preserve">     A = Sum of Preferred Stock and Return on Equity Component</v>
      </c>
      <c r="G131" s="77">
        <f>G65</f>
        <v>0</v>
      </c>
      <c r="I131" s="34" t="s">
        <v>290</v>
      </c>
      <c r="J131" s="28">
        <f t="shared" si="5"/>
        <v>6</v>
      </c>
    </row>
    <row r="132" spans="1:10" x14ac:dyDescent="0.25">
      <c r="A132" s="28">
        <f t="shared" si="4"/>
        <v>7</v>
      </c>
      <c r="B132" s="29" t="str">
        <f>B86</f>
        <v xml:space="preserve">     B = Transmission Total Federal Tax Adjustments</v>
      </c>
      <c r="G132" s="98">
        <v>0</v>
      </c>
      <c r="I132" s="72" t="s">
        <v>151</v>
      </c>
      <c r="J132" s="28">
        <f t="shared" si="5"/>
        <v>7</v>
      </c>
    </row>
    <row r="133" spans="1:10" x14ac:dyDescent="0.25">
      <c r="A133" s="28">
        <f t="shared" si="4"/>
        <v>8</v>
      </c>
      <c r="B133" s="29" t="s">
        <v>232</v>
      </c>
      <c r="G133" s="211">
        <v>0</v>
      </c>
      <c r="I133" s="72" t="s">
        <v>151</v>
      </c>
      <c r="J133" s="28">
        <f t="shared" si="5"/>
        <v>8</v>
      </c>
    </row>
    <row r="134" spans="1:10" x14ac:dyDescent="0.25">
      <c r="A134" s="28">
        <f t="shared" si="4"/>
        <v>9</v>
      </c>
      <c r="B134" s="29" t="s">
        <v>233</v>
      </c>
      <c r="G134" s="211">
        <v>0</v>
      </c>
      <c r="I134" s="72" t="s">
        <v>151</v>
      </c>
      <c r="J134" s="28">
        <f t="shared" si="5"/>
        <v>9</v>
      </c>
    </row>
    <row r="135" spans="1:10" x14ac:dyDescent="0.25">
      <c r="A135" s="28">
        <f t="shared" si="4"/>
        <v>10</v>
      </c>
      <c r="B135" s="29" t="str">
        <f>B89</f>
        <v xml:space="preserve">     FT = Federal Income Tax Rate for Rate Effective Period</v>
      </c>
      <c r="G135" s="337">
        <f>G89</f>
        <v>0.21</v>
      </c>
      <c r="I135" s="34" t="s">
        <v>291</v>
      </c>
      <c r="J135" s="28">
        <f t="shared" si="5"/>
        <v>10</v>
      </c>
    </row>
    <row r="136" spans="1:10" x14ac:dyDescent="0.25">
      <c r="A136" s="28">
        <f t="shared" si="4"/>
        <v>11</v>
      </c>
      <c r="G136" s="28"/>
      <c r="J136" s="28">
        <f t="shared" si="5"/>
        <v>11</v>
      </c>
    </row>
    <row r="137" spans="1:10" x14ac:dyDescent="0.25">
      <c r="A137" s="28">
        <f t="shared" si="4"/>
        <v>12</v>
      </c>
      <c r="B137" s="29" t="s">
        <v>234</v>
      </c>
      <c r="G137" s="84">
        <f>IFERROR((((G131)+(G133/G134))*G135-(G132/G134))/(1-G135),0)</f>
        <v>0</v>
      </c>
      <c r="I137" s="34" t="s">
        <v>235</v>
      </c>
      <c r="J137" s="28">
        <f t="shared" si="5"/>
        <v>12</v>
      </c>
    </row>
    <row r="138" spans="1:10" x14ac:dyDescent="0.25">
      <c r="A138" s="28">
        <f t="shared" si="4"/>
        <v>13</v>
      </c>
      <c r="B138" s="86" t="s">
        <v>217</v>
      </c>
      <c r="G138" s="71"/>
      <c r="J138" s="28">
        <f t="shared" si="5"/>
        <v>13</v>
      </c>
    </row>
    <row r="139" spans="1:10" x14ac:dyDescent="0.25">
      <c r="A139" s="28">
        <f t="shared" si="4"/>
        <v>14</v>
      </c>
      <c r="G139" s="28"/>
      <c r="J139" s="28">
        <f t="shared" si="5"/>
        <v>14</v>
      </c>
    </row>
    <row r="140" spans="1:10" x14ac:dyDescent="0.25">
      <c r="A140" s="28">
        <f t="shared" si="4"/>
        <v>15</v>
      </c>
      <c r="B140" s="31" t="s">
        <v>218</v>
      </c>
      <c r="G140" s="87"/>
      <c r="I140" s="88"/>
      <c r="J140" s="28">
        <f t="shared" si="5"/>
        <v>15</v>
      </c>
    </row>
    <row r="141" spans="1:10" x14ac:dyDescent="0.25">
      <c r="A141" s="28">
        <f t="shared" si="4"/>
        <v>16</v>
      </c>
      <c r="B141" s="36"/>
      <c r="G141" s="87"/>
      <c r="I141" s="76"/>
      <c r="J141" s="28">
        <f t="shared" si="5"/>
        <v>16</v>
      </c>
    </row>
    <row r="142" spans="1:10" x14ac:dyDescent="0.25">
      <c r="A142" s="28">
        <f t="shared" si="4"/>
        <v>17</v>
      </c>
      <c r="B142" s="32" t="s">
        <v>206</v>
      </c>
      <c r="G142" s="87"/>
      <c r="I142" s="76"/>
      <c r="J142" s="28">
        <f t="shared" si="5"/>
        <v>17</v>
      </c>
    </row>
    <row r="143" spans="1:10" x14ac:dyDescent="0.25">
      <c r="A143" s="28">
        <f t="shared" si="4"/>
        <v>18</v>
      </c>
      <c r="B143" s="29" t="str">
        <f>B97</f>
        <v xml:space="preserve">     A = Sum of Preferred Stock and Return on Equity Component</v>
      </c>
      <c r="G143" s="63">
        <f>G131</f>
        <v>0</v>
      </c>
      <c r="I143" s="34" t="s">
        <v>283</v>
      </c>
      <c r="J143" s="28">
        <f t="shared" si="5"/>
        <v>18</v>
      </c>
    </row>
    <row r="144" spans="1:10" x14ac:dyDescent="0.25">
      <c r="A144" s="28">
        <f t="shared" si="4"/>
        <v>19</v>
      </c>
      <c r="B144" s="29" t="str">
        <f>B98</f>
        <v xml:space="preserve">     B = Equity AFUDC Component of Transmission Depreciation Expense</v>
      </c>
      <c r="G144" s="91">
        <f>G133</f>
        <v>0</v>
      </c>
      <c r="I144" s="34" t="s">
        <v>284</v>
      </c>
      <c r="J144" s="28">
        <f t="shared" si="5"/>
        <v>19</v>
      </c>
    </row>
    <row r="145" spans="1:10" x14ac:dyDescent="0.25">
      <c r="A145" s="28">
        <f t="shared" si="4"/>
        <v>20</v>
      </c>
      <c r="B145" s="29" t="s">
        <v>236</v>
      </c>
      <c r="G145" s="91">
        <f>G134</f>
        <v>0</v>
      </c>
      <c r="I145" s="34" t="s">
        <v>285</v>
      </c>
      <c r="J145" s="28">
        <f t="shared" si="5"/>
        <v>20</v>
      </c>
    </row>
    <row r="146" spans="1:10" x14ac:dyDescent="0.25">
      <c r="A146" s="28">
        <f t="shared" si="4"/>
        <v>21</v>
      </c>
      <c r="B146" s="29" t="str">
        <f>B100</f>
        <v xml:space="preserve">     FT = Federal Income Tax Expense</v>
      </c>
      <c r="G146" s="93">
        <f>G137</f>
        <v>0</v>
      </c>
      <c r="I146" s="34" t="s">
        <v>286</v>
      </c>
      <c r="J146" s="28">
        <f t="shared" si="5"/>
        <v>21</v>
      </c>
    </row>
    <row r="147" spans="1:10" x14ac:dyDescent="0.25">
      <c r="A147" s="28">
        <f t="shared" si="4"/>
        <v>22</v>
      </c>
      <c r="B147" s="29" t="str">
        <f>B101</f>
        <v xml:space="preserve">     ST = State Income Tax Rate for Rate Effective Period</v>
      </c>
      <c r="G147" s="338">
        <f>G101</f>
        <v>8.8400000000000006E-2</v>
      </c>
      <c r="I147" s="34" t="s">
        <v>292</v>
      </c>
      <c r="J147" s="28">
        <f t="shared" si="5"/>
        <v>22</v>
      </c>
    </row>
    <row r="148" spans="1:10" x14ac:dyDescent="0.25">
      <c r="A148" s="28">
        <f t="shared" si="4"/>
        <v>23</v>
      </c>
      <c r="B148" s="297"/>
      <c r="G148" s="94"/>
      <c r="I148" s="90"/>
      <c r="J148" s="28">
        <f t="shared" si="5"/>
        <v>23</v>
      </c>
    </row>
    <row r="149" spans="1:10" x14ac:dyDescent="0.25">
      <c r="A149" s="28">
        <f t="shared" si="4"/>
        <v>24</v>
      </c>
      <c r="B149" s="29" t="s">
        <v>224</v>
      </c>
      <c r="G149" s="339">
        <f>IFERROR(((G143)+(G144/G145)+G137)*G147/(1-G147),0)</f>
        <v>0</v>
      </c>
      <c r="I149" s="34" t="s">
        <v>225</v>
      </c>
      <c r="J149" s="28">
        <f t="shared" si="5"/>
        <v>24</v>
      </c>
    </row>
    <row r="150" spans="1:10" x14ac:dyDescent="0.25">
      <c r="A150" s="28">
        <f t="shared" si="4"/>
        <v>25</v>
      </c>
      <c r="B150" s="86" t="s">
        <v>226</v>
      </c>
      <c r="G150" s="28"/>
      <c r="I150" s="34"/>
      <c r="J150" s="28">
        <f t="shared" si="5"/>
        <v>25</v>
      </c>
    </row>
    <row r="151" spans="1:10" x14ac:dyDescent="0.25">
      <c r="A151" s="28">
        <f t="shared" si="4"/>
        <v>26</v>
      </c>
      <c r="G151" s="28"/>
      <c r="I151" s="34"/>
      <c r="J151" s="28">
        <f t="shared" si="5"/>
        <v>26</v>
      </c>
    </row>
    <row r="152" spans="1:10" x14ac:dyDescent="0.25">
      <c r="A152" s="28">
        <f t="shared" si="4"/>
        <v>27</v>
      </c>
      <c r="B152" s="31" t="s">
        <v>227</v>
      </c>
      <c r="G152" s="84">
        <f>G149+G137</f>
        <v>0</v>
      </c>
      <c r="I152" s="34" t="s">
        <v>287</v>
      </c>
      <c r="J152" s="28">
        <f t="shared" si="5"/>
        <v>27</v>
      </c>
    </row>
    <row r="153" spans="1:10" x14ac:dyDescent="0.25">
      <c r="A153" s="28">
        <f t="shared" si="4"/>
        <v>28</v>
      </c>
      <c r="G153" s="28"/>
      <c r="I153" s="34"/>
      <c r="J153" s="28">
        <f t="shared" si="5"/>
        <v>28</v>
      </c>
    </row>
    <row r="154" spans="1:10" x14ac:dyDescent="0.25">
      <c r="A154" s="28">
        <f t="shared" si="4"/>
        <v>29</v>
      </c>
      <c r="B154" s="31" t="s">
        <v>237</v>
      </c>
      <c r="G154" s="340">
        <f>G63</f>
        <v>0</v>
      </c>
      <c r="I154" s="34" t="s">
        <v>293</v>
      </c>
      <c r="J154" s="28">
        <f t="shared" si="5"/>
        <v>29</v>
      </c>
    </row>
    <row r="155" spans="1:10" x14ac:dyDescent="0.25">
      <c r="A155" s="28">
        <f t="shared" si="4"/>
        <v>30</v>
      </c>
      <c r="G155" s="28"/>
      <c r="I155" s="34"/>
      <c r="J155" s="28">
        <f t="shared" si="5"/>
        <v>30</v>
      </c>
    </row>
    <row r="156" spans="1:10" ht="19.5" thickBot="1" x14ac:dyDescent="0.3">
      <c r="A156" s="28">
        <f t="shared" si="4"/>
        <v>31</v>
      </c>
      <c r="B156" s="31" t="s">
        <v>238</v>
      </c>
      <c r="G156" s="102">
        <f>G152+G154</f>
        <v>0</v>
      </c>
      <c r="I156" s="34" t="s">
        <v>289</v>
      </c>
      <c r="J156" s="28">
        <f t="shared" si="5"/>
        <v>31</v>
      </c>
    </row>
    <row r="157" spans="1:10" ht="16.5" thickTop="1" x14ac:dyDescent="0.25"/>
    <row r="159" spans="1:10" ht="18.75" x14ac:dyDescent="0.25">
      <c r="A159" s="39"/>
      <c r="B159" s="17"/>
    </row>
  </sheetData>
  <mergeCells count="15">
    <mergeCell ref="B119:I119"/>
    <mergeCell ref="B120:I120"/>
    <mergeCell ref="B121:I121"/>
    <mergeCell ref="B72:I72"/>
    <mergeCell ref="B73:I73"/>
    <mergeCell ref="B74:I74"/>
    <mergeCell ref="B75:I75"/>
    <mergeCell ref="B117:I117"/>
    <mergeCell ref="B118:I118"/>
    <mergeCell ref="B71:I71"/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&amp;L&amp;F&amp;CPage 9.&amp;P&amp;R&amp;A</oddFooter>
  </headerFooter>
  <rowBreaks count="2" manualBreakCount="2">
    <brk id="69" max="16383" man="1"/>
    <brk id="11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3B3B9-87C6-4A42-8C75-02B6AB4D9C35}">
  <ds:schemaRefs>
    <ds:schemaRef ds:uri="d3533485-01ac-4c85-a144-d07c02817ce0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6fc4548d-ff52-42f9-a254-3bffe5157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73AA1D3-4C79-499F-86EA-8957FB8B03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Pg1 App XII C5 Cost Adj</vt:lpstr>
      <vt:lpstr>Pg2 App XII C5 Comparison</vt:lpstr>
      <vt:lpstr>Pg3 Rev App XII C5 Summary</vt:lpstr>
      <vt:lpstr>Pg4 As Filed App XII C5 Summary</vt:lpstr>
      <vt:lpstr>Pg5 Rev Sec 2-Non-Dir Exp</vt:lpstr>
      <vt:lpstr>Pg6 As Filed Sec 2-Non-Dir Exp</vt:lpstr>
      <vt:lpstr>Pg7 Rev Sec 3 - Other Costs</vt:lpstr>
      <vt:lpstr>Pg8 As Filed Sec 3-Other</vt:lpstr>
      <vt:lpstr>Pg9 Rev Stmt AV</vt:lpstr>
      <vt:lpstr>Pg10 As Filed Stmt AV</vt:lpstr>
      <vt:lpstr>Pg11 Appendix XII C5 Int Calc</vt:lpstr>
      <vt:lpstr>FERC Interest Rates</vt:lpstr>
      <vt:lpstr>'Pg10 As Filed Stmt AV'!Print_Area</vt:lpstr>
      <vt:lpstr>'Pg4 As Filed App XII C5 Summary'!Print_Area</vt:lpstr>
      <vt:lpstr>'Pg6 As Filed Sec 2-Non-Dir Exp'!Print_Area</vt:lpstr>
      <vt:lpstr>'Pg8 As Filed Sec 3-Other'!Print_Area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2025-07-12T08:25:57Z</cp:lastPrinted>
  <dcterms:created xsi:type="dcterms:W3CDTF">2021-03-15T22:51:55Z</dcterms:created>
  <dcterms:modified xsi:type="dcterms:W3CDTF">2025-07-12T09:48:38Z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MediaServiceImageTags">
    <vt:lpwstr/>
  </property>
</Properties>
</file>