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Citizens/SX-PQ/Cycle 8 Annual Filing/Cost Adjustment Workpapers - July Posting/"/>
    </mc:Choice>
  </mc:AlternateContent>
  <xr:revisionPtr revIDLastSave="324" documentId="8_{7BD3C075-74FD-4765-86B3-4B742F999215}" xr6:coauthVersionLast="47" xr6:coauthVersionMax="47" xr10:uidLastSave="{4209E0E8-CDF9-4874-8C94-736899A78B7A}"/>
  <bookViews>
    <workbookView xWindow="8370" yWindow="450" windowWidth="20010" windowHeight="14880" tabRatio="722" xr2:uid="{A1AA674E-836A-4CFE-B14F-C8BAAC5651C2}"/>
  </bookViews>
  <sheets>
    <sheet name="Pg1 App XII C6 Cost Adj" sheetId="1" r:id="rId1"/>
    <sheet name="Pg2 App XII C6 Comparison" sheetId="16" r:id="rId2"/>
    <sheet name="Pg3 Rev App. XII C6 Summary" sheetId="15" r:id="rId3"/>
    <sheet name="Pg4 As Filed App XII C6 Summary" sheetId="34" r:id="rId4"/>
    <sheet name="Pg5 Rev Sec 2-Non-Direct Exp" sheetId="13" r:id="rId5"/>
    <sheet name="Pg6 As Filed Sec 2-Non-Dir Exp" sheetId="27" r:id="rId6"/>
    <sheet name="Pg7 Rev Sec 3 - Other Costs" sheetId="54" r:id="rId7"/>
    <sheet name="Pg8 As Filed Sec 3 - Other" sheetId="55" r:id="rId8"/>
    <sheet name="Pg9 Rev Stmt AV" sheetId="11" r:id="rId9"/>
    <sheet name="Pg10 As Filed Stmt AV" sheetId="46" r:id="rId10"/>
    <sheet name="Pg11 Appendix XII C6 Int Calc" sheetId="26" r:id="rId11"/>
    <sheet name="FERC Interest Rates" sheetId="56" r:id="rId12"/>
  </sheets>
  <definedNames>
    <definedName name="____May2007" hidden="1">{"2002Frcst","05Month",FALSE,"Frcst Format 2002"}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May2007" hidden="1">{"2002Frcst","05Month",FALSE,"Frcst Format 2002"}</definedName>
    <definedName name="__123Graph_A" hidden="1">#REF!</definedName>
    <definedName name="__123Graph_AGraph2" hidden="1">#REF!</definedName>
    <definedName name="__123Graph_AGraph4" hidden="1">#REF!</definedName>
    <definedName name="__123Graph_B" hidden="1">#REF!</definedName>
    <definedName name="__123Graph_C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D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E" hidden="1">#REF!</definedName>
    <definedName name="__123Graph_F" hidden="1">#REF!</definedName>
    <definedName name="__123Graph_FCHART4" hidden="1">#REF!</definedName>
    <definedName name="__123Graph_FCHART5" hidden="1">#REF!</definedName>
    <definedName name="__123Graph_X" hidden="1">#REF!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FDS_HYPERLINK_TOGGLE_STATE__" hidden="1">"ON"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May2007" hidden="1">{"2002Frcst","05Month",FALSE,"Frcst Format 2002"}</definedName>
    <definedName name="_123Graph_CHART3" hidden="1">#REF!</definedName>
    <definedName name="_123Graph_E" hidden="1">#REF!</definedName>
    <definedName name="_AMO_SingleObject_157336487_ROM_F0.SEC2.Print_1.SEC1.SEC1.BDY.REV_MO_201601_Data_Set_WORK_BILLDET1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Fill" hidden="1">#REF!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May2007" hidden="1">{"2002Frcst","05Month",FALSE,"Frcst Format 2002"}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w2" hidden="1">{"SourcesUses",#N/A,TRUE,"CFMODEL";"TransOverview",#N/A,TRUE,"CFMODEL"}</definedName>
    <definedName name="a" hidden="1">{#N/A,#N/A,TRUE,"SDGE";#N/A,#N/A,TRUE,"GBU";#N/A,#N/A,TRUE,"TBU";#N/A,#N/A,TRUE,"EDBU";#N/A,#N/A,TRUE,"ExclCC"}</definedName>
    <definedName name="aaa" hidden="1">{"Income Statement",#N/A,FALSE,"CFMODEL";"Balance Sheet",#N/A,FALSE,"CFMODEL"}</definedName>
    <definedName name="aaaaa" hidden="1">{#N/A,#N/A,TRUE,"SDGE";#N/A,#N/A,TRUE,"GBU";#N/A,#N/A,TRUE,"TBU";#N/A,#N/A,TRUE,"EDBU";#N/A,#N/A,TRUE,"ExclCC"}</definedName>
    <definedName name="aaaaaaaaaaaaa" hidden="1">{"SourcesUses",#N/A,TRUE,"CFMODEL";"TransOverview",#N/A,TRUE,"CFMODEL"}</definedName>
    <definedName name="abc" hidden="1">"3Q12KMQDU0T4XKGIPPUR4OEMV"</definedName>
    <definedName name="ad" hidden="1">{"var_page",#N/A,FALSE,"template"}</definedName>
    <definedName name="adafdadf" hidden="1">{"Var_page",#N/A,FALSE,"template"}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G" hidden="1">#REF!</definedName>
    <definedName name="anscount" hidden="1">2</definedName>
    <definedName name="ARange24" hidden="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" hidden="1">{#N/A,#N/A,TRUE,"SDGE";#N/A,#N/A,TRUE,"GBU";#N/A,#N/A,TRUE,"TBU";#N/A,#N/A,TRUE,"EDBU";#N/A,#N/A,TRUE,"ExclCC"}</definedName>
    <definedName name="BEx00GHMXV67V1IG4T3LJKINJOCE" localSheetId="7" hidden="1">Addn #REF!</definedName>
    <definedName name="BEx00GHMXV67V1IG4T3LJKINJOCE" hidden="1">Addn #REF!</definedName>
    <definedName name="BEx00NZ7E5MCKBWJU6YPJ0CIZGM1" hidden="1">#REF!</definedName>
    <definedName name="BEx00RKU39JBM7SUSNPNGYECEJZV" localSheetId="7" hidden="1">Addn #REF!</definedName>
    <definedName name="BEx00RKU39JBM7SUSNPNGYECEJZV" hidden="1">Addn #REF!</definedName>
    <definedName name="BEx00VMF6OHXZLZWCWECCE3SHOY6" localSheetId="7" hidden="1">Functional #REF!</definedName>
    <definedName name="BEx00VMF6OHXZLZWCWECCE3SHOY6" hidden="1">Functional #REF!</definedName>
    <definedName name="BEx018IE720H8Z2DTAJU85MF1MQT" localSheetId="7" hidden="1">Addn #REF!</definedName>
    <definedName name="BEx018IE720H8Z2DTAJU85MF1MQT" hidden="1">Addn #REF!</definedName>
    <definedName name="BEx018NP0S5GEJKB3HT0W5HEFFUW" localSheetId="7" hidden="1">Functional #REF!</definedName>
    <definedName name="BEx018NP0S5GEJKB3HT0W5HEFFUW" hidden="1">Functional #REF!</definedName>
    <definedName name="BEx01A5MM0X3EW0B595MY7WRLW01" localSheetId="7" hidden="1">Addn #REF!</definedName>
    <definedName name="BEx01A5MM0X3EW0B595MY7WRLW01" hidden="1">Addn #REF!</definedName>
    <definedName name="BEx01D087DSHBK4MOGCV0J1A9O5C" localSheetId="7" hidden="1">SEU Func #REF!</definedName>
    <definedName name="BEx01D087DSHBK4MOGCV0J1A9O5C" hidden="1">SEU Func #REF!</definedName>
    <definedName name="BEx01F3QM3HEPCWWJJEX0L0RVWAN" hidden="1">#REF!</definedName>
    <definedName name="BEx01KCHKZJCF91ETSRPIFWQQAC1" localSheetId="7" hidden="1">Addn #REF!</definedName>
    <definedName name="BEx01KCHKZJCF91ETSRPIFWQQAC1" hidden="1">Addn #REF!</definedName>
    <definedName name="BEx028MGCR0BV1OQZV038K5A4KR7" localSheetId="7" hidden="1">Addn #REF!</definedName>
    <definedName name="BEx028MGCR0BV1OQZV038K5A4KR7" hidden="1">Addn #REF!</definedName>
    <definedName name="BEx02JEVS5Y9ANXL35AI60XC861X" localSheetId="7" hidden="1">Addn #REF!</definedName>
    <definedName name="BEx02JEVS5Y9ANXL35AI60XC861X" hidden="1">Addn #REF!</definedName>
    <definedName name="BEx04128O1W72UO1QC7UCPNNZG9Z" localSheetId="7" hidden="1">Financial &amp; Non-#REF!</definedName>
    <definedName name="BEx04128O1W72UO1QC7UCPNNZG9Z" hidden="1">Financial &amp; Non-#REF!</definedName>
    <definedName name="BEx1EQLVKGR0YQ630F75LKBMUD9Q" hidden="1">#REF!</definedName>
    <definedName name="BEx1FMDJGHELQUASX5HFL9J4RE3D" localSheetId="7" hidden="1">SEU Func #REF!</definedName>
    <definedName name="BEx1FMDJGHELQUASX5HFL9J4RE3D" hidden="1">SEU Func #REF!</definedName>
    <definedName name="BEx1FN9XD8476NWAOIPFIQFAP91R" localSheetId="7" hidden="1">Addn #REF!</definedName>
    <definedName name="BEx1FN9XD8476NWAOIPFIQFAP91R" hidden="1">Addn #REF!</definedName>
    <definedName name="BEx1G128RXM0XJFJS75YTQJP1Q9R" localSheetId="7" hidden="1">SEU Func #REF!</definedName>
    <definedName name="BEx1G128RXM0XJFJS75YTQJP1Q9R" hidden="1">SEU Func #REF!</definedName>
    <definedName name="BEx1G9AW6BYCF2WYM1TVBBM7QSC9" hidden="1">#REF!</definedName>
    <definedName name="BEx1GFG4TPKIQWVZUC3BRZ33360O" hidden="1">#REF!</definedName>
    <definedName name="BEx1GH8V32T74W3SDLZNWIEFOJMB" localSheetId="7" hidden="1">SEU Func Area by #REF!</definedName>
    <definedName name="BEx1GH8V32T74W3SDLZNWIEFOJMB" hidden="1">SEU Func Area by #REF!</definedName>
    <definedName name="BEx1GJSHRDLE9CKAZP6VYGNF8WAG" localSheetId="7" hidden="1">SEU Func Area by #REF!</definedName>
    <definedName name="BEx1GJSHRDLE9CKAZP6VYGNF8WAG" hidden="1">SEU Func Area by #REF!</definedName>
    <definedName name="BEx1GP6Q18Y44JCRA9DPKE7V7882" localSheetId="7" hidden="1">SEU Func #REF!</definedName>
    <definedName name="BEx1GP6Q18Y44JCRA9DPKE7V7882" hidden="1">SEU Func #REF!</definedName>
    <definedName name="BEx1GV6HL426WS23WUK9S7XW7FX9" localSheetId="7" hidden="1">Addn #REF!</definedName>
    <definedName name="BEx1GV6HL426WS23WUK9S7XW7FX9" hidden="1">Addn #REF!</definedName>
    <definedName name="BEx1GY13FUWX193W8IDTUD617BUN" localSheetId="7" hidden="1">Functional #REF!</definedName>
    <definedName name="BEx1GY13FUWX193W8IDTUD617BUN" hidden="1">Functional #REF!</definedName>
    <definedName name="BEx1HQCNLA2KXL1D5E998O0G20TZ" localSheetId="7" hidden="1">SEU Driver #REF!</definedName>
    <definedName name="BEx1HQCNLA2KXL1D5E998O0G20TZ" hidden="1">SEU Driver #REF!</definedName>
    <definedName name="BEx1HT78JLDAMJRZ3P9PTYM0U8XS" localSheetId="7" hidden="1">SCG Func #REF!</definedName>
    <definedName name="BEx1HT78JLDAMJRZ3P9PTYM0U8XS" hidden="1">SCG Func #REF!</definedName>
    <definedName name="BEx1ID9XWI0EXHZYLQIL8D0C0WH5" localSheetId="7" hidden="1">Addn #REF!</definedName>
    <definedName name="BEx1ID9XWI0EXHZYLQIL8D0C0WH5" hidden="1">Addn #REF!</definedName>
    <definedName name="BEx1IK0TJV8J9XYO8DS8X7JYCB14" localSheetId="7" hidden="1">SEU Func #REF!</definedName>
    <definedName name="BEx1IK0TJV8J9XYO8DS8X7JYCB14" hidden="1">SEU Func #REF!</definedName>
    <definedName name="BEx1J0T1LZ9TBG36H8UB1M80V9AK" localSheetId="7" hidden="1">Functional #REF!</definedName>
    <definedName name="BEx1J0T1LZ9TBG36H8UB1M80V9AK" hidden="1">Functional #REF!</definedName>
    <definedName name="BEx1J4916QYSR8WPX1XHGOWA103Q" localSheetId="7" hidden="1">SEU Func Comm by #REF!</definedName>
    <definedName name="BEx1J4916QYSR8WPX1XHGOWA103Q" hidden="1">SEU Func Comm by #REF!</definedName>
    <definedName name="BEx1JF6S184IMMIL22WMI24WC7HD" localSheetId="7" hidden="1">Addn #REF!</definedName>
    <definedName name="BEx1JF6S184IMMIL22WMI24WC7HD" hidden="1">Addn #REF!</definedName>
    <definedName name="BEx1JGDY5NT12UZS6711YPIP9E4I" hidden="1">#REF!</definedName>
    <definedName name="BEx1JPJ3GNL4JBOQ0VTJ2F27GORL" localSheetId="7" hidden="1">[0]!SDGE Func #REF!</definedName>
    <definedName name="BEx1JPJ3GNL4JBOQ0VTJ2F27GORL" hidden="1">[0]!SDGE Func #REF!</definedName>
    <definedName name="BEx1L5DJE8K7R3Y5C1GBMPG80XDP" localSheetId="7" hidden="1">Addn #REF!</definedName>
    <definedName name="BEx1L5DJE8K7R3Y5C1GBMPG80XDP" hidden="1">Addn #REF!</definedName>
    <definedName name="BEx1L7RW4E4AHIWD20SD8XXF8XY4" localSheetId="7" hidden="1">SEU Driver #REF!</definedName>
    <definedName name="BEx1L7RW4E4AHIWD20SD8XXF8XY4" hidden="1">SEU Driver #REF!</definedName>
    <definedName name="BEx1LKYMFDZHFZ6EQ50UC0ZEGJGN" localSheetId="7" hidden="1">Addn #REF!</definedName>
    <definedName name="BEx1LKYMFDZHFZ6EQ50UC0ZEGJGN" hidden="1">Addn #REF!</definedName>
    <definedName name="BEx1LSGD5W6G03IPF1V0A8O9XNWR" localSheetId="7" hidden="1">Functional #REF!</definedName>
    <definedName name="BEx1LSGD5W6G03IPF1V0A8O9XNWR" hidden="1">Functional #REF!</definedName>
    <definedName name="BEx1LVWJKI98V71VUT7OAJ5CAMKN" localSheetId="7" hidden="1">Addn #REF!</definedName>
    <definedName name="BEx1LVWJKI98V71VUT7OAJ5CAMKN" hidden="1">Addn #REF!</definedName>
    <definedName name="BEx1MHBUVWYO0XOUSCOV752SUYZE" localSheetId="7" hidden="1">Financial &amp; Non-#REF!</definedName>
    <definedName name="BEx1MHBUVWYO0XOUSCOV752SUYZE" hidden="1">Financial &amp; Non-#REF!</definedName>
    <definedName name="BEx1NAJS89E9Y0NV0RM3KUU5CB5R" localSheetId="7" hidden="1">Addn #REF!</definedName>
    <definedName name="BEx1NAJS89E9Y0NV0RM3KUU5CB5R" hidden="1">Addn #REF!</definedName>
    <definedName name="BEx1NQKYIAPPIOD2SMZ7820ZNOSF" localSheetId="7" hidden="1">Addn #REF!</definedName>
    <definedName name="BEx1NQKYIAPPIOD2SMZ7820ZNOSF" hidden="1">Addn #REF!</definedName>
    <definedName name="BEx1NVOE7GJ6WKW7I9CREZ2GP8TD" localSheetId="7" hidden="1">Addn #REF!</definedName>
    <definedName name="BEx1NVOE7GJ6WKW7I9CREZ2GP8TD" hidden="1">Addn #REF!</definedName>
    <definedName name="BEx1O54CDEKZNW8NQYXSU5O9H2LF" localSheetId="7" hidden="1">[0]!SDGE Func #REF!</definedName>
    <definedName name="BEx1O54CDEKZNW8NQYXSU5O9H2LF" hidden="1">[0]!SDGE Func #REF!</definedName>
    <definedName name="BEx1OTUFQX114IUT3GN0TVYSYB5M" localSheetId="7" hidden="1">Addn #REF!</definedName>
    <definedName name="BEx1OTUFQX114IUT3GN0TVYSYB5M" hidden="1">Addn #REF!</definedName>
    <definedName name="BEx1P3FODKMSYNP46H6VG2XDKGC7" localSheetId="7" hidden="1">Financial &amp; Non-#REF!</definedName>
    <definedName name="BEx1P3FODKMSYNP46H6VG2XDKGC7" hidden="1">Financial &amp; Non-#REF!</definedName>
    <definedName name="BEx1Q0EIX8A33V3LFNH493ILI0HX" localSheetId="7" hidden="1">Addn #REF!</definedName>
    <definedName name="BEx1Q0EIX8A33V3LFNH493ILI0HX" hidden="1">Addn #REF!</definedName>
    <definedName name="BEx1Q0JTU5M0YHKGIG4H1DP3QQOY" localSheetId="7" hidden="1">SEU Func #REF!</definedName>
    <definedName name="BEx1Q0JTU5M0YHKGIG4H1DP3QQOY" hidden="1">SEU Func #REF!</definedName>
    <definedName name="BEx1R3TB96C84UAF24S3ITS3JH5R" localSheetId="7" hidden="1">SCG Func #REF!</definedName>
    <definedName name="BEx1R3TB96C84UAF24S3ITS3JH5R" hidden="1">SCG Func #REF!</definedName>
    <definedName name="BEx1R49EW58CQXI9JK7BKROC7KN1" localSheetId="7" hidden="1">Addn #REF!</definedName>
    <definedName name="BEx1R49EW58CQXI9JK7BKROC7KN1" hidden="1">Addn #REF!</definedName>
    <definedName name="BEx1RGJR2PVQ3D3SA5X6L9QPM7F4" localSheetId="7" hidden="1">Functional #REF!</definedName>
    <definedName name="BEx1RGJR2PVQ3D3SA5X6L9QPM7F4" hidden="1">Functional #REF!</definedName>
    <definedName name="BEx1RME8LVJIKMHRI4PHSH9V2CVY" localSheetId="7" hidden="1">Addn #REF!</definedName>
    <definedName name="BEx1RME8LVJIKMHRI4PHSH9V2CVY" hidden="1">Addn #REF!</definedName>
    <definedName name="BEx1ROXUWY4JF43R22YGQV8VS0G7" localSheetId="7" hidden="1">Addn #REF!</definedName>
    <definedName name="BEx1ROXUWY4JF43R22YGQV8VS0G7" hidden="1">Addn #REF!</definedName>
    <definedName name="BEx1S29YABN753A629BX6PXBFA96" localSheetId="7" hidden="1">Addn #REF!</definedName>
    <definedName name="BEx1S29YABN753A629BX6PXBFA96" hidden="1">Addn #REF!</definedName>
    <definedName name="BEx1S5Q3TCX96WTELY74HA2ASVJT" hidden="1">#REF!</definedName>
    <definedName name="BEx1SDTFFOGLBUZL27LL4A0YI943" localSheetId="7" hidden="1">Addn #REF!</definedName>
    <definedName name="BEx1SDTFFOGLBUZL27LL4A0YI943" hidden="1">Addn #REF!</definedName>
    <definedName name="BEx1SIWTLD5J30EPTJW7XO561SJG" hidden="1">#REF!</definedName>
    <definedName name="BEx1SMCVHCJUCMC4FVFM78N6H72U" localSheetId="7" hidden="1">SEU Func #REF!</definedName>
    <definedName name="BEx1SMCVHCJUCMC4FVFM78N6H72U" hidden="1">SEU Func #REF!</definedName>
    <definedName name="BEx1STULMAWD0NEAREILM64OPY00" localSheetId="7" hidden="1">Addn #REF!</definedName>
    <definedName name="BEx1STULMAWD0NEAREILM64OPY00" hidden="1">Addn #REF!</definedName>
    <definedName name="BEx1SUWGDLGRUWXJTM1C7TJGIJR8" localSheetId="7" hidden="1">Addn #REF!</definedName>
    <definedName name="BEx1SUWGDLGRUWXJTM1C7TJGIJR8" hidden="1">Addn #REF!</definedName>
    <definedName name="BEx1T3QNED4G45NO2INJRTKAD45T" localSheetId="7" hidden="1">Functional #REF!</definedName>
    <definedName name="BEx1T3QNED4G45NO2INJRTKAD45T" hidden="1">Functional #REF!</definedName>
    <definedName name="BEx1T8U2JOKCUEEX4YLT03SKWQ6G" localSheetId="7" hidden="1">[0]!SDGE Func #REF!</definedName>
    <definedName name="BEx1T8U2JOKCUEEX4YLT03SKWQ6G" hidden="1">[0]!SDGE Func #REF!</definedName>
    <definedName name="BEx1TETUI9OXKL0Z7E9VQDC08FJG" localSheetId="7" hidden="1">Addn #REF!</definedName>
    <definedName name="BEx1TETUI9OXKL0Z7E9VQDC08FJG" hidden="1">Addn #REF!</definedName>
    <definedName name="BEx1UIJDWIKALV3EM8BJYPLENFMV" localSheetId="7" hidden="1">Addn #REF!</definedName>
    <definedName name="BEx1UIJDWIKALV3EM8BJYPLENFMV" hidden="1">Addn #REF!</definedName>
    <definedName name="BEx1UWMHP3RS3MO76CVAU4P9KH2B" localSheetId="7" hidden="1">SEU Func Area by #REF!</definedName>
    <definedName name="BEx1UWMHP3RS3MO76CVAU4P9KH2B" hidden="1">SEU Func Area by #REF!</definedName>
    <definedName name="BEx1V5M8GZ4M0D63HGWVN0QG25LG" localSheetId="7" hidden="1">SEU Driver by Func #REF!</definedName>
    <definedName name="BEx1V5M8GZ4M0D63HGWVN0QG25LG" hidden="1">SEU Driver by Func #REF!</definedName>
    <definedName name="BEx1VKLP2EMBATC7SZ4FLJRJ8VFI" localSheetId="7" hidden="1">SCG Func #REF!</definedName>
    <definedName name="BEx1VKLP2EMBATC7SZ4FLJRJ8VFI" hidden="1">SCG Func #REF!</definedName>
    <definedName name="BEx1VV8NGNLAOB6X4WL8PL46CSCB" localSheetId="7" hidden="1">Functional #REF!</definedName>
    <definedName name="BEx1VV8NGNLAOB6X4WL8PL46CSCB" hidden="1">Functional #REF!</definedName>
    <definedName name="BEx1WEPZTS8G9SY4FERGMHWFIYY3" localSheetId="7" hidden="1">SCG Func #REF!</definedName>
    <definedName name="BEx1WEPZTS8G9SY4FERGMHWFIYY3" hidden="1">SCG Func #REF!</definedName>
    <definedName name="BEx1X9AICW4MTOYHJ5TS4E03359S" localSheetId="7" hidden="1">SEU Func #REF!</definedName>
    <definedName name="BEx1X9AICW4MTOYHJ5TS4E03359S" hidden="1">SEU Func #REF!</definedName>
    <definedName name="BEx1XZ7QPNQFFG75UYWAOLXQJXWJ" localSheetId="7" hidden="1">SEU Driver by Func #REF!</definedName>
    <definedName name="BEx1XZ7QPNQFFG75UYWAOLXQJXWJ" hidden="1">SEU Driver by Func #REF!</definedName>
    <definedName name="BEx3AEHZW9LV0JGOI3140E9RU17M" localSheetId="7" hidden="1">Addn #REF!</definedName>
    <definedName name="BEx3AEHZW9LV0JGOI3140E9RU17M" hidden="1">Addn #REF!</definedName>
    <definedName name="BEx3BOSY29ELEJ90MCIEMAGOLTHV" localSheetId="7" hidden="1">SEU Func Area by #REF!</definedName>
    <definedName name="BEx3BOSY29ELEJ90MCIEMAGOLTHV" hidden="1">SEU Func Area by #REF!</definedName>
    <definedName name="BEx3BY8WKSOC5XACCR5M2YP8BP70" hidden="1">#REF!</definedName>
    <definedName name="BEx3C0HPWFOJP9Q302IKBHWFV9DX" localSheetId="7" hidden="1">SEU Func #REF!</definedName>
    <definedName name="BEx3C0HPWFOJP9Q302IKBHWFV9DX" hidden="1">SEU Func #REF!</definedName>
    <definedName name="BEx3CT48SATJWIT8QHVS6DQ5P4LM" localSheetId="7" hidden="1">Financial &amp; Non-#REF!</definedName>
    <definedName name="BEx3CT48SATJWIT8QHVS6DQ5P4LM" hidden="1">Financial &amp; Non-#REF!</definedName>
    <definedName name="BEx3CYT1ZL8MYON1H0NO1OCITU6Y" hidden="1">#REF!</definedName>
    <definedName name="BEx3D2K1ZM1P4KC7KYJ0X36ABUFH" localSheetId="7" hidden="1">SEU Func Comm by #REF!</definedName>
    <definedName name="BEx3D2K1ZM1P4KC7KYJ0X36ABUFH" hidden="1">SEU Func Comm by #REF!</definedName>
    <definedName name="BEx3D83Q0RX8NCO14VJZ6F7PPS9D" localSheetId="7" hidden="1">SEU Func #REF!</definedName>
    <definedName name="BEx3D83Q0RX8NCO14VJZ6F7PPS9D" hidden="1">SEU Func #REF!</definedName>
    <definedName name="BEx3DKDXLAZ3571ELHUDJ1PNATW8" localSheetId="7" hidden="1">SEU Driver #REF!</definedName>
    <definedName name="BEx3DKDXLAZ3571ELHUDJ1PNATW8" hidden="1">SEU Driver #REF!</definedName>
    <definedName name="BEx3DY6A6OPCMFSTO9WZP1NEBG24" hidden="1">#REF!</definedName>
    <definedName name="BEx3E1GWXLZJM9TQAB3W6662B9QP" localSheetId="7" hidden="1">Addn #REF!</definedName>
    <definedName name="BEx3E1GWXLZJM9TQAB3W6662B9QP" hidden="1">Addn #REF!</definedName>
    <definedName name="BEx3E9PPY44KH2XGA8UMDMWC8W3I" hidden="1">#REF!</definedName>
    <definedName name="BEx3EA5SXED2RVVFEO20G847BZSN" hidden="1">#REF!</definedName>
    <definedName name="BEx3EAREXYW79BJYLUDYECDKM9AL" localSheetId="7" hidden="1">SEU Func Area by #REF!</definedName>
    <definedName name="BEx3EAREXYW79BJYLUDYECDKM9AL" hidden="1">SEU Func Area by #REF!</definedName>
    <definedName name="BEx3EXJFOP6C1X0JLHB9Q8FAQTXP" hidden="1">#REF!</definedName>
    <definedName name="BEx3FID7JXDA6WTSV4AEOCFHW8I2" localSheetId="7" hidden="1">Addn #REF!</definedName>
    <definedName name="BEx3FID7JXDA6WTSV4AEOCFHW8I2" hidden="1">Addn #REF!</definedName>
    <definedName name="BEx3G7OW5MPIEEHI12V7QP9OZ8AH" hidden="1">#REF!</definedName>
    <definedName name="BEx3GFXO9P9TWVWKR9NW8N5RVFU7" localSheetId="7" hidden="1">SEU Driver #REF!</definedName>
    <definedName name="BEx3GFXO9P9TWVWKR9NW8N5RVFU7" hidden="1">SEU Driver #REF!</definedName>
    <definedName name="BEx3GXM8YOHYYQ8YL2U1M52A29Z0" localSheetId="7" hidden="1">Functional #REF!</definedName>
    <definedName name="BEx3GXM8YOHYYQ8YL2U1M52A29Z0" hidden="1">Functional #REF!</definedName>
    <definedName name="BEx3HE3PCILPEW4KD2C00CJNRJZZ" localSheetId="7" hidden="1">SEU Driver #REF!</definedName>
    <definedName name="BEx3HE3PCILPEW4KD2C00CJNRJZZ" hidden="1">SEU Driver #REF!</definedName>
    <definedName name="BEx3HSXOVI1E2FREWWS86O8R19E2" localSheetId="7" hidden="1">Financial &amp; Non-#REF!</definedName>
    <definedName name="BEx3HSXOVI1E2FREWWS86O8R19E2" hidden="1">Financial &amp; Non-#REF!</definedName>
    <definedName name="BEx3IZN5224O9JUXPERTAGQ9BHZP" hidden="1">#REF!</definedName>
    <definedName name="BEx3JAA3E69G5K7ODRWCZN7HKKAB" localSheetId="7" hidden="1">Addn #REF!</definedName>
    <definedName name="BEx3JAA3E69G5K7ODRWCZN7HKKAB" hidden="1">Addn #REF!</definedName>
    <definedName name="BEx3K3Y9OPKSIZA0E1EEG4NT5B0T" localSheetId="7" hidden="1">Addn #REF!</definedName>
    <definedName name="BEx3K3Y9OPKSIZA0E1EEG4NT5B0T" hidden="1">Addn #REF!</definedName>
    <definedName name="BEx3K7UJ43OGQ20KNWYO03FVJ96T" localSheetId="7" hidden="1">Financial &amp; Non-#REF!</definedName>
    <definedName name="BEx3K7UJ43OGQ20KNWYO03FVJ96T" hidden="1">Financial &amp; Non-#REF!</definedName>
    <definedName name="BEx3KH51243KR3TT5ZRP4W4KYX6S" localSheetId="7" hidden="1">SCG Func #REF!</definedName>
    <definedName name="BEx3KH51243KR3TT5ZRP4W4KYX6S" hidden="1">SCG Func #REF!</definedName>
    <definedName name="BEx3LQ3AM8COFHOZW48MW1PCSMFB" localSheetId="7" hidden="1">Addn #REF!</definedName>
    <definedName name="BEx3LQ3AM8COFHOZW48MW1PCSMFB" hidden="1">Addn #REF!</definedName>
    <definedName name="BEx3LW39LX1DJIBZWULPI9CMSOC2" localSheetId="7" hidden="1">Addn #REF!</definedName>
    <definedName name="BEx3LW39LX1DJIBZWULPI9CMSOC2" hidden="1">Addn #REF!</definedName>
    <definedName name="BEx3M7H9TQG9BSH3XCM8YAT6G6WJ" localSheetId="7" hidden="1">Financial &amp; Non-#REF!</definedName>
    <definedName name="BEx3M7H9TQG9BSH3XCM8YAT6G6WJ" hidden="1">Financial &amp; Non-#REF!</definedName>
    <definedName name="BEx3M7XDIMHCSLM9Y2AT9NWLAOMY" localSheetId="7" hidden="1">Addn #REF!</definedName>
    <definedName name="BEx3M7XDIMHCSLM9Y2AT9NWLAOMY" hidden="1">Addn #REF!</definedName>
    <definedName name="BEx3MH2DKQSONMDJMVD4F2NKNM7G" localSheetId="7" hidden="1">Addn #REF!</definedName>
    <definedName name="BEx3MH2DKQSONMDJMVD4F2NKNM7G" hidden="1">Addn #REF!</definedName>
    <definedName name="BEx3MSGDXGW7OSHCKKQPMKKDR21A" localSheetId="7" hidden="1">Addn #REF!</definedName>
    <definedName name="BEx3MSGDXGW7OSHCKKQPMKKDR21A" hidden="1">Addn #REF!</definedName>
    <definedName name="BEx3N1G1UA6DMAIM7LIDXN7RKUUX" localSheetId="7" hidden="1">[0]!SDGE Func #REF!</definedName>
    <definedName name="BEx3N1G1UA6DMAIM7LIDXN7RKUUX" hidden="1">[0]!SDGE Func #REF!</definedName>
    <definedName name="BEx3N3EA4VJGB0V14C2HEGPXKP2I" localSheetId="7" hidden="1">Addn #REF!</definedName>
    <definedName name="BEx3N3EA4VJGB0V14C2HEGPXKP2I" hidden="1">Addn #REF!</definedName>
    <definedName name="BEx3NAFRIW5XWQA3OPN0Q24T0T42" localSheetId="7" hidden="1">Financial &amp; Non-#REF!</definedName>
    <definedName name="BEx3NAFRIW5XWQA3OPN0Q24T0T42" hidden="1">Financial &amp; Non-#REF!</definedName>
    <definedName name="BEx3NEXKLPYH9X4KCYI7ESLC2GL4" localSheetId="7" hidden="1">Financial &amp; Non-#REF!</definedName>
    <definedName name="BEx3NEXKLPYH9X4KCYI7ESLC2GL4" hidden="1">Financial &amp; Non-#REF!</definedName>
    <definedName name="BEx3NFJ7AEGQPC1L8HQ9OPJ6HJVG" localSheetId="7" hidden="1">Addn #REF!</definedName>
    <definedName name="BEx3NFJ7AEGQPC1L8HQ9OPJ6HJVG" hidden="1">Addn #REF!</definedName>
    <definedName name="BEx3O5R5RBVLXHLE9AEKHF7TPET5" hidden="1">#REF!</definedName>
    <definedName name="BEx3O9Y9QHE201PEADOXXL01T8B9" localSheetId="7" hidden="1">SCG Func #REF!</definedName>
    <definedName name="BEx3O9Y9QHE201PEADOXXL01T8B9" hidden="1">SCG Func #REF!</definedName>
    <definedName name="BEx3OJ3EWCV3784K3YFC4RASIOGF" localSheetId="7" hidden="1">Functional #REF!</definedName>
    <definedName name="BEx3OJ3EWCV3784K3YFC4RASIOGF" hidden="1">Functional #REF!</definedName>
    <definedName name="BEx3OXMM1O9DHZBX8KCTCAFXL35R" localSheetId="7" hidden="1">Addn #REF!</definedName>
    <definedName name="BEx3OXMM1O9DHZBX8KCTCAFXL35R" hidden="1">Addn #REF!</definedName>
    <definedName name="BEx3P4YVTSBLV0SJS5A82ANHBVG4" hidden="1">#REF!</definedName>
    <definedName name="BEx3P9GQUDWNPS9CL9O88YIYTG2B" localSheetId="7" hidden="1">[0]!SDGE Func #REF!</definedName>
    <definedName name="BEx3P9GQUDWNPS9CL9O88YIYTG2B" hidden="1">[0]!SDGE Func #REF!</definedName>
    <definedName name="BEx3PUG0WDX3VMOW3YC9L7FA6795" hidden="1">#REF!</definedName>
    <definedName name="BEx3Q0FSCMFGDFRA18K779PC5SOU" localSheetId="7" hidden="1">SEU Driver #REF!</definedName>
    <definedName name="BEx3Q0FSCMFGDFRA18K779PC5SOU" hidden="1">SEU Driver #REF!</definedName>
    <definedName name="BEx3RK6IMVTK41YUUGFJYXS2R12V" localSheetId="7" hidden="1">Financial &amp; Non-#REF!</definedName>
    <definedName name="BEx3RK6IMVTK41YUUGFJYXS2R12V" hidden="1">Financial &amp; Non-#REF!</definedName>
    <definedName name="BEx3SF7B3E0AIY3RJREOCHFQ6ZOY" localSheetId="7" hidden="1">Functional #REF!</definedName>
    <definedName name="BEx3SF7B3E0AIY3RJREOCHFQ6ZOY" hidden="1">Functional #REF!</definedName>
    <definedName name="BEx3SOHSXK5I2AX8UQ1367PVN94C" hidden="1">#REF!</definedName>
    <definedName name="BEx3TD2DG6QMJ5IKJIUBGBZEPEPO" localSheetId="7" hidden="1">SEU Func Comm by #REF!</definedName>
    <definedName name="BEx3TD2DG6QMJ5IKJIUBGBZEPEPO" hidden="1">SEU Func Comm by #REF!</definedName>
    <definedName name="BEx3TLGJC8Q5WEWUNPCRP8YQCT4M" localSheetId="7" hidden="1">SEU Func Area by #REF!</definedName>
    <definedName name="BEx3TLGJC8Q5WEWUNPCRP8YQCT4M" hidden="1">SEU Func Area by #REF!</definedName>
    <definedName name="BEx3TM242XQQHIQCIHLY63VDLGQ0" localSheetId="7" hidden="1">SEU Func #REF!</definedName>
    <definedName name="BEx3TM242XQQHIQCIHLY63VDLGQ0" hidden="1">SEU Func #REF!</definedName>
    <definedName name="BEx3TPT1WV6YQ4RGA0ZEFJ7WEOQQ" localSheetId="7" hidden="1">Addn #REF!</definedName>
    <definedName name="BEx3TPT1WV6YQ4RGA0ZEFJ7WEOQQ" hidden="1">Addn #REF!</definedName>
    <definedName name="BEx3UJ0Y0EKCX55B0WAD89K1I9A2" localSheetId="7" hidden="1">SEU Driver #REF!</definedName>
    <definedName name="BEx3UJ0Y0EKCX55B0WAD89K1I9A2" hidden="1">SEU Driver #REF!</definedName>
    <definedName name="BEx5793NUDQFE11HUM4WTJY9IFKN" localSheetId="7" hidden="1">Addn #REF!</definedName>
    <definedName name="BEx5793NUDQFE11HUM4WTJY9IFKN" hidden="1">Addn #REF!</definedName>
    <definedName name="BEx58N01LLZ8ZKB5V5P7UG5JZLSX" localSheetId="7" hidden="1">Addn #REF!</definedName>
    <definedName name="BEx58N01LLZ8ZKB5V5P7UG5JZLSX" hidden="1">Addn #REF!</definedName>
    <definedName name="BEx59250F3FSWLBU1PX6J51NGMF2" localSheetId="7" hidden="1">Addn #REF!</definedName>
    <definedName name="BEx59250F3FSWLBU1PX6J51NGMF2" hidden="1">Addn #REF!</definedName>
    <definedName name="BEx5931D0OK7253V4DKCZOJQ7CF6" localSheetId="7" hidden="1">Financial &amp; Non-#REF!</definedName>
    <definedName name="BEx5931D0OK7253V4DKCZOJQ7CF6" hidden="1">Financial &amp; Non-#REF!</definedName>
    <definedName name="BEx59BA1716EYX5N0PFQ93LXY7R1" localSheetId="7" hidden="1">Addn #REF!</definedName>
    <definedName name="BEx59BA1716EYX5N0PFQ93LXY7R1" hidden="1">Addn #REF!</definedName>
    <definedName name="BEx59DOBKH8VQ98XK7SNHA8B047T" localSheetId="7" hidden="1">Addn #REF!</definedName>
    <definedName name="BEx59DOBKH8VQ98XK7SNHA8B047T" hidden="1">Addn #REF!</definedName>
    <definedName name="BEx59EQ7A4HVKPNS0I2HIPB8NOKJ" localSheetId="7" hidden="1">[0]!SDGE Func #REF!</definedName>
    <definedName name="BEx59EQ7A4HVKPNS0I2HIPB8NOKJ" hidden="1">[0]!SDGE Func #REF!</definedName>
    <definedName name="BEx59JYWXN9L4GE0O40TJIRHE8P3" localSheetId="7" hidden="1">SEU Func #REF!</definedName>
    <definedName name="BEx59JYWXN9L4GE0O40TJIRHE8P3" hidden="1">SEU Func #REF!</definedName>
    <definedName name="BEx59Y216NXUJ0GAPO3YO3VAVU7Y" localSheetId="7" hidden="1">Financial &amp; Non-#REF!</definedName>
    <definedName name="BEx59Y216NXUJ0GAPO3YO3VAVU7Y" hidden="1">Financial &amp; Non-#REF!</definedName>
    <definedName name="BEx5B9K3B02PJMMXXC4SKP6NO2CI" localSheetId="7" hidden="1">Addn #REF!</definedName>
    <definedName name="BEx5B9K3B02PJMMXXC4SKP6NO2CI" hidden="1">Addn #REF!</definedName>
    <definedName name="BEx5BDAX4V28AHZW9HVCC9TEMJW6" hidden="1">#REF!</definedName>
    <definedName name="BEx5BIUKY4Q3KD7JK9A78SJHIT4S" hidden="1">#REF!</definedName>
    <definedName name="BEx5BSVY0ZJU5LWHW14G30FZ7WNT" localSheetId="7" hidden="1">Addn #REF!</definedName>
    <definedName name="BEx5BSVY0ZJU5LWHW14G30FZ7WNT" hidden="1">Addn #REF!</definedName>
    <definedName name="BEx5C9THJ886U0S3S65HH25DA6L5" localSheetId="7" hidden="1">Addn #REF!</definedName>
    <definedName name="BEx5C9THJ886U0S3S65HH25DA6L5" hidden="1">Addn #REF!</definedName>
    <definedName name="BEx5CU1WA73BOAX4HZBTE4D3COW6" localSheetId="7" hidden="1">Addn #REF!</definedName>
    <definedName name="BEx5CU1WA73BOAX4HZBTE4D3COW6" hidden="1">Addn #REF!</definedName>
    <definedName name="BEx5D9C4Z9LRXWV58SC94GBRMFS4" localSheetId="7" hidden="1">SEU Func #REF!</definedName>
    <definedName name="BEx5D9C4Z9LRXWV58SC94GBRMFS4" hidden="1">SEU Func #REF!</definedName>
    <definedName name="BEx5DQV9BM9CHGYMW87AFZOP9S9B" localSheetId="7" hidden="1">Addn #REF!</definedName>
    <definedName name="BEx5DQV9BM9CHGYMW87AFZOP9S9B" hidden="1">Addn #REF!</definedName>
    <definedName name="BEx5DXGLRIFRGETUGZDVNCCYOHKD" localSheetId="7" hidden="1">Financial &amp; Non-#REF!</definedName>
    <definedName name="BEx5DXGLRIFRGETUGZDVNCCYOHKD" hidden="1">Financial &amp; Non-#REF!</definedName>
    <definedName name="BEx5DXWQFTJFHRMSE4FWPHTKLTIE" localSheetId="7" hidden="1">SEU Func #REF!</definedName>
    <definedName name="BEx5DXWQFTJFHRMSE4FWPHTKLTIE" hidden="1">SEU Func #REF!</definedName>
    <definedName name="BEx5E7COVKY842P1212KOBRHK4DE" localSheetId="7" hidden="1">SEU Func #REF!</definedName>
    <definedName name="BEx5E7COVKY842P1212KOBRHK4DE" hidden="1">SEU Func #REF!</definedName>
    <definedName name="BEx5EB8XUYYLCXPJ8V9C1FHYJ0T8" localSheetId="7" hidden="1">[0]!SDGE Func #REF!</definedName>
    <definedName name="BEx5EB8XUYYLCXPJ8V9C1FHYJ0T8" hidden="1">[0]!SDGE Func #REF!</definedName>
    <definedName name="BEx5EDY0WYS351CC34O3AXLT11TX" localSheetId="7" hidden="1">SEU Func Area by #REF!</definedName>
    <definedName name="BEx5EDY0WYS351CC34O3AXLT11TX" hidden="1">SEU Func Area by #REF!</definedName>
    <definedName name="BEx5EN8J7513PCBQXOTXOOM8Y8MZ" localSheetId="7" hidden="1">Addn #REF!</definedName>
    <definedName name="BEx5EN8J7513PCBQXOTXOOM8Y8MZ" hidden="1">Addn #REF!</definedName>
    <definedName name="BEx5EXQ67TILJNNHBN4C5BJGDT2H" hidden="1">#REF!</definedName>
    <definedName name="BEx5F7GQQLV72KNSTYT1DT4534TY" localSheetId="7" hidden="1">SEU Func #REF!</definedName>
    <definedName name="BEx5F7GQQLV72KNSTYT1DT4534TY" hidden="1">SEU Func #REF!</definedName>
    <definedName name="BEx5F9PR9BI8ZTQCHZVT9MSMKIGL" localSheetId="7" hidden="1">SEU Driver #REF!</definedName>
    <definedName name="BEx5F9PR9BI8ZTQCHZVT9MSMKIGL" hidden="1">SEU Driver #REF!</definedName>
    <definedName name="BEx5F9V2SND4PHG740J2N3F13YXZ" localSheetId="7" hidden="1">Addn #REF!</definedName>
    <definedName name="BEx5F9V2SND4PHG740J2N3F13YXZ" hidden="1">Addn #REF!</definedName>
    <definedName name="BEx5FLJVHRG42QI195ANYO5RJEOE" localSheetId="7" hidden="1">Addn #REF!</definedName>
    <definedName name="BEx5FLJVHRG42QI195ANYO5RJEOE" hidden="1">Addn #REF!</definedName>
    <definedName name="BEx5G26LL7JG28WLELU77NB94D24" localSheetId="7" hidden="1">SCG Func #REF!</definedName>
    <definedName name="BEx5G26LL7JG28WLELU77NB94D24" hidden="1">SCG Func #REF!</definedName>
    <definedName name="BEx5G3U1F5AV1D9DLRNKT33F8PWY" hidden="1">#REF!</definedName>
    <definedName name="BEx5G98A5G4DVMI1IHKJZL8ND4SW" localSheetId="7" hidden="1">SEU Func Area by #REF!</definedName>
    <definedName name="BEx5G98A5G4DVMI1IHKJZL8ND4SW" hidden="1">SEU Func Area by #REF!</definedName>
    <definedName name="BEx5GI7TBQH1IAHOJZEVZ991ZJ52" localSheetId="7" hidden="1">Financial &amp; Non-#REF!</definedName>
    <definedName name="BEx5GI7TBQH1IAHOJZEVZ991ZJ52" hidden="1">Financial &amp; Non-#REF!</definedName>
    <definedName name="BEx5H0NECIJJL39PTFDGTA8QX80R" localSheetId="7" hidden="1">SEU Func #REF!</definedName>
    <definedName name="BEx5H0NECIJJL39PTFDGTA8QX80R" hidden="1">SEU Func #REF!</definedName>
    <definedName name="BEx5H3CIHK23F0WPY14ZVTSVWBAZ" localSheetId="7" hidden="1">Addn #REF!</definedName>
    <definedName name="BEx5H3CIHK23F0WPY14ZVTSVWBAZ" hidden="1">Addn #REF!</definedName>
    <definedName name="BEx5H5W59HFH8HXCBHJBY5UPH7F4" localSheetId="7" hidden="1">SEU Func #REF!</definedName>
    <definedName name="BEx5H5W59HFH8HXCBHJBY5UPH7F4" hidden="1">SEU Func #REF!</definedName>
    <definedName name="BEx5HV2GH2NKG2ZMBKOBBJNFI428" localSheetId="7" hidden="1">Functional #REF!</definedName>
    <definedName name="BEx5HV2GH2NKG2ZMBKOBBJNFI428" hidden="1">Functional #REF!</definedName>
    <definedName name="BEx5HYINOA160CH9GI3QOUK508N2" localSheetId="7" hidden="1">[0]!SDGE Func #REF!</definedName>
    <definedName name="BEx5HYINOA160CH9GI3QOUK508N2" hidden="1">[0]!SDGE Func #REF!</definedName>
    <definedName name="BEx5JAX4AOZH9O950U7GVQJFTIZ6" localSheetId="7" hidden="1">SEU Func #REF!</definedName>
    <definedName name="BEx5JAX4AOZH9O950U7GVQJFTIZ6" hidden="1">SEU Func #REF!</definedName>
    <definedName name="BEx5JUEFFFWCNP5ECB9KK9FN8XU6" localSheetId="7" hidden="1">Financial &amp; Non-#REF!</definedName>
    <definedName name="BEx5JUEFFFWCNP5ECB9KK9FN8XU6" hidden="1">Financial &amp; Non-#REF!</definedName>
    <definedName name="BEx5JXUFOJ8QL1O4OV01U73K97XN" localSheetId="7" hidden="1">Functional #REF!</definedName>
    <definedName name="BEx5JXUFOJ8QL1O4OV01U73K97XN" hidden="1">Functional #REF!</definedName>
    <definedName name="BEx5K9DRXLRKAIGVBD5ZA5VX98K8" localSheetId="7" hidden="1">SEU Func #REF!</definedName>
    <definedName name="BEx5K9DRXLRKAIGVBD5ZA5VX98K8" hidden="1">SEU Func #REF!</definedName>
    <definedName name="BEx5KBS25AF4Y2ZDIIANYJ4A7O9D" localSheetId="7" hidden="1">Addn #REF!</definedName>
    <definedName name="BEx5KBS25AF4Y2ZDIIANYJ4A7O9D" hidden="1">Addn #REF!</definedName>
    <definedName name="BEx5KBS2YIR4PFJ5IOP3TFWY2PPX" localSheetId="7" hidden="1">Functional #REF!</definedName>
    <definedName name="BEx5KBS2YIR4PFJ5IOP3TFWY2PPX" hidden="1">Functional #REF!</definedName>
    <definedName name="BEx5KCOEOJ2CEGE7RRL3BY5L9FNN" localSheetId="7" hidden="1">Financial &amp; Non-#REF!</definedName>
    <definedName name="BEx5KCOEOJ2CEGE7RRL3BY5L9FNN" hidden="1">Financial &amp; Non-#REF!</definedName>
    <definedName name="BEx5KDKSPYR1TLV0X9KORPRO1TQF" localSheetId="7" hidden="1">SEU Driver by Func #REF!</definedName>
    <definedName name="BEx5KDKSPYR1TLV0X9KORPRO1TQF" hidden="1">SEU Driver by Func #REF!</definedName>
    <definedName name="BEx5KV9DMMK99WN0JMGJ25NAV4UE" localSheetId="7" hidden="1">SEU Driver #REF!</definedName>
    <definedName name="BEx5KV9DMMK99WN0JMGJ25NAV4UE" hidden="1">SEU Driver #REF!</definedName>
    <definedName name="BEx5L2LUQAKQCZVHOCD9ZBZYYS4B" hidden="1">#REF!</definedName>
    <definedName name="BEx5LC73IA7G6DRD2JU2BP27482T" localSheetId="7" hidden="1">SEU Func #REF!</definedName>
    <definedName name="BEx5LC73IA7G6DRD2JU2BP27482T" hidden="1">SEU Func #REF!</definedName>
    <definedName name="BEx5LG37VMLUGZYZ8Z96WYEWHYEH" localSheetId="7" hidden="1">Addn #REF!</definedName>
    <definedName name="BEx5LG37VMLUGZYZ8Z96WYEWHYEH" hidden="1">Addn #REF!</definedName>
    <definedName name="BEx5LYTLLDSL43P8M6Q9VD7IRKT4" localSheetId="7" hidden="1">Addn #REF!</definedName>
    <definedName name="BEx5LYTLLDSL43P8M6Q9VD7IRKT4" hidden="1">Addn #REF!</definedName>
    <definedName name="BEx5LZPZQ0Q3M0HD4JMAQUTI58KJ" localSheetId="7" hidden="1">Functional #REF!</definedName>
    <definedName name="BEx5LZPZQ0Q3M0HD4JMAQUTI58KJ" hidden="1">Functional #REF!</definedName>
    <definedName name="BEx5MA26EHX7VNGSNNAZ0KZMX02D" localSheetId="7" hidden="1">SEU Func #REF!</definedName>
    <definedName name="BEx5MA26EHX7VNGSNNAZ0KZMX02D" hidden="1">SEU Func #REF!</definedName>
    <definedName name="BEx5MD7IFYQJG8DF8PBO3RALXN2V" localSheetId="7" hidden="1">Addn #REF!</definedName>
    <definedName name="BEx5MD7IFYQJG8DF8PBO3RALXN2V" hidden="1">Addn #REF!</definedName>
    <definedName name="BEx5MNUHM5YPFC1YNX13K7M2LD9F" localSheetId="7" hidden="1">SEU Driver #REF!</definedName>
    <definedName name="BEx5MNUHM5YPFC1YNX13K7M2LD9F" hidden="1">SEU Driver #REF!</definedName>
    <definedName name="BEx5MW8LCJWSC3TFMS4W8AI5J8VG" localSheetId="7" hidden="1">SEU Func Comm by #REF!</definedName>
    <definedName name="BEx5MW8LCJWSC3TFMS4W8AI5J8VG" hidden="1">SEU Func Comm by #REF!</definedName>
    <definedName name="BEx5NK2ADYL3ELV1XHFPFOV8W42D" localSheetId="7" hidden="1">[0]!SDGE Func #REF!</definedName>
    <definedName name="BEx5NK2ADYL3ELV1XHFPFOV8W42D" hidden="1">[0]!SDGE Func #REF!</definedName>
    <definedName name="BEx5OAL3NTNMHU9ERQOWTX8NTMX9" hidden="1">#REF!</definedName>
    <definedName name="BEx5OF2X01GCRGDKH63EW0B09RRJ" localSheetId="7" hidden="1">Financial &amp; Non-#REF!</definedName>
    <definedName name="BEx5OF2X01GCRGDKH63EW0B09RRJ" hidden="1">Financial &amp; Non-#REF!</definedName>
    <definedName name="BEx5PS8FN2D4DOX6U1J943CZH0LU" localSheetId="7" hidden="1">Functional #REF!</definedName>
    <definedName name="BEx5PS8FN2D4DOX6U1J943CZH0LU" hidden="1">Functional #REF!</definedName>
    <definedName name="BEx5QQEG5M04N5YQ20UR10EWJ6M3" localSheetId="7" hidden="1">Addn #REF!</definedName>
    <definedName name="BEx5QQEG5M04N5YQ20UR10EWJ6M3" hidden="1">Addn #REF!</definedName>
    <definedName name="BEx73WIB65EZVKX73XD21IFUO36J" localSheetId="7" hidden="1">Financial &amp; Non-#REF!</definedName>
    <definedName name="BEx73WIB65EZVKX73XD21IFUO36J" hidden="1">Financial &amp; Non-#REF!</definedName>
    <definedName name="BEx746P6H9UJ8T9MTNG7C73YSGFU" localSheetId="7" hidden="1">Addn #REF!</definedName>
    <definedName name="BEx746P6H9UJ8T9MTNG7C73YSGFU" hidden="1">Addn #REF!</definedName>
    <definedName name="BEx74GAFRM21NBATRNLD7FWS1OXY" localSheetId="7" hidden="1">Functional #REF!</definedName>
    <definedName name="BEx74GAFRM21NBATRNLD7FWS1OXY" hidden="1">Functional #REF!</definedName>
    <definedName name="BEx74VVIHGE8RWIOQN9SZZ487OOC" localSheetId="7" hidden="1">Functional #REF!</definedName>
    <definedName name="BEx74VVIHGE8RWIOQN9SZZ487OOC" hidden="1">Functional #REF!</definedName>
    <definedName name="BEx74XDH3TPR8GXY3PNUOMP3VX2A" localSheetId="7" hidden="1">Addn #REF!</definedName>
    <definedName name="BEx74XDH3TPR8GXY3PNUOMP3VX2A" hidden="1">Addn #REF!</definedName>
    <definedName name="BEx7520NAQMR076UI9WUPELXOTH2" localSheetId="7" hidden="1">SCG Func #REF!</definedName>
    <definedName name="BEx7520NAQMR076UI9WUPELXOTH2" hidden="1">SCG Func #REF!</definedName>
    <definedName name="BEx75V36DE3VP1AMI1RXXUV87029" localSheetId="7" hidden="1">Addn #REF!</definedName>
    <definedName name="BEx75V36DE3VP1AMI1RXXUV87029" hidden="1">Addn #REF!</definedName>
    <definedName name="BEx75V8OC9Q4YQQOLAJT6UDQDZ2N" hidden="1">#REF!</definedName>
    <definedName name="BEx75X6R04A1CL2MWVAAB055B3P9" localSheetId="7" hidden="1">Functional #REF!</definedName>
    <definedName name="BEx75X6R04A1CL2MWVAAB055B3P9" hidden="1">Functional #REF!</definedName>
    <definedName name="BEx75XXSXBCP9KU62O05Y9Z5ACWM" hidden="1">#REF!</definedName>
    <definedName name="BEx761DRPA25R4PZH61K2NGXMK2U" localSheetId="7" hidden="1">SEU Func Comm by #REF!</definedName>
    <definedName name="BEx761DRPA25R4PZH61K2NGXMK2U" hidden="1">SEU Func Comm by #REF!</definedName>
    <definedName name="BEx768Q7WXW37TL98VE3X80MYAOT" localSheetId="7" hidden="1">[0]!SDGE Func #REF!</definedName>
    <definedName name="BEx768Q7WXW37TL98VE3X80MYAOT" hidden="1">[0]!SDGE Func #REF!</definedName>
    <definedName name="BEx769MLSTUCGG15G1X2OEJ4ZQH7" localSheetId="7" hidden="1">SEU Func #REF!</definedName>
    <definedName name="BEx769MLSTUCGG15G1X2OEJ4ZQH7" hidden="1">SEU Func #REF!</definedName>
    <definedName name="BEx76BKMRV8NL1SQ6S37CNF7ETPJ" localSheetId="7" hidden="1">Addn #REF!</definedName>
    <definedName name="BEx76BKMRV8NL1SQ6S37CNF7ETPJ" hidden="1">Addn #REF!</definedName>
    <definedName name="BEx76EQ049XAKGG9W866LOKTIJKO" hidden="1">#REF!</definedName>
    <definedName name="BEx76LGP7TRCIGQR1FZ1B4G223M5" hidden="1">#REF!</definedName>
    <definedName name="BEx76RR9E3UKJ375VSBT7ZQNMEB4" localSheetId="7" hidden="1">Financial &amp; Non-#REF!</definedName>
    <definedName name="BEx76RR9E3UKJ375VSBT7ZQNMEB4" hidden="1">Financial &amp; Non-#REF!</definedName>
    <definedName name="BEx771Y54SZNEMLLKKVM69Q2UXPW" localSheetId="7" hidden="1">Addn #REF!</definedName>
    <definedName name="BEx771Y54SZNEMLLKKVM69Q2UXPW" hidden="1">Addn #REF!</definedName>
    <definedName name="BEx77SRQQMO7ZX0ZJB9V7V67BBY8" hidden="1">#REF!</definedName>
    <definedName name="BEx787LVO91DZ12YLLQPAV8OMYJ8" localSheetId="7" hidden="1">Financial &amp; Non-#REF!</definedName>
    <definedName name="BEx787LVO91DZ12YLLQPAV8OMYJ8" hidden="1">Financial &amp; Non-#REF!</definedName>
    <definedName name="BEx78ESP6PYY9PRKG7N8I1062CBG" localSheetId="7" hidden="1">Financial &amp; Non-#REF!</definedName>
    <definedName name="BEx78ESP6PYY9PRKG7N8I1062CBG" hidden="1">Financial &amp; Non-#REF!</definedName>
    <definedName name="BEx78JAKA3FRA112WDVJR5P2M06F" localSheetId="7" hidden="1">SEU Func Comm by #REF!</definedName>
    <definedName name="BEx78JAKA3FRA112WDVJR5P2M06F" hidden="1">SEU Func Comm by #REF!</definedName>
    <definedName name="BEx79BGQJWM5HK7GBU4QCZQIGMJA" localSheetId="7" hidden="1">Addn #REF!</definedName>
    <definedName name="BEx79BGQJWM5HK7GBU4QCZQIGMJA" hidden="1">Addn #REF!</definedName>
    <definedName name="BEx79NLSWDY80RZ83IBSPPWC1LRP" localSheetId="7" hidden="1">Addn #REF!</definedName>
    <definedName name="BEx79NLSWDY80RZ83IBSPPWC1LRP" hidden="1">Addn #REF!</definedName>
    <definedName name="BEx7AG85P2UCLBZH785AVALZ8NO2" localSheetId="7" hidden="1">Addn #REF!</definedName>
    <definedName name="BEx7AG85P2UCLBZH785AVALZ8NO2" hidden="1">Addn #REF!</definedName>
    <definedName name="BEx7BUKMRJIJ2T3VLPHVCGFYB91N" localSheetId="7" hidden="1">Addn #REF!</definedName>
    <definedName name="BEx7BUKMRJIJ2T3VLPHVCGFYB91N" hidden="1">Addn #REF!</definedName>
    <definedName name="BEx7CD5LQHPU9ZD6Q6VGX42EG18N" hidden="1">#REF!</definedName>
    <definedName name="BEx7CSQONL7R3J1DFL1RBZ2UB4CJ" localSheetId="7" hidden="1">Addn #REF!</definedName>
    <definedName name="BEx7CSQONL7R3J1DFL1RBZ2UB4CJ" hidden="1">Addn #REF!</definedName>
    <definedName name="BEx7D9DFIZJHQGFY7GA9YYUA9ND5" localSheetId="7" hidden="1">Financial &amp; Non-#REF!</definedName>
    <definedName name="BEx7D9DFIZJHQGFY7GA9YYUA9ND5" hidden="1">Financial &amp; Non-#REF!</definedName>
    <definedName name="BEx7DB642H67MNJ2PZ1ACGYUMYX0" hidden="1">#REF!</definedName>
    <definedName name="BEx7DWG6RQW0D28OD9I5XKJYFDLX" localSheetId="7" hidden="1">SEU Func #REF!</definedName>
    <definedName name="BEx7DWG6RQW0D28OD9I5XKJYFDLX" hidden="1">SEU Func #REF!</definedName>
    <definedName name="BEx7E3SN5T57Z84MWEWGPL56BVYQ" localSheetId="7" hidden="1">Functional #REF!</definedName>
    <definedName name="BEx7E3SN5T57Z84MWEWGPL56BVYQ" hidden="1">Functional #REF!</definedName>
    <definedName name="BEx7E8QL4MLEWB3YUM4BI27WYSG4" localSheetId="7" hidden="1">Addn #REF!</definedName>
    <definedName name="BEx7E8QL4MLEWB3YUM4BI27WYSG4" hidden="1">Addn #REF!</definedName>
    <definedName name="BEx7F1YHNQP67YWOA22R2460OG8Q" hidden="1">#REF!</definedName>
    <definedName name="BEx7FGHPIVIRMUKXHH1IIO8C39WM" localSheetId="7" hidden="1">SCG Func #REF!</definedName>
    <definedName name="BEx7FGHPIVIRMUKXHH1IIO8C39WM" hidden="1">SCG Func #REF!</definedName>
    <definedName name="BEx7FK3D2PKAX7A5OS0M3EPATLK3" localSheetId="7" hidden="1">Addn #REF!</definedName>
    <definedName name="BEx7FK3D2PKAX7A5OS0M3EPATLK3" hidden="1">Addn #REF!</definedName>
    <definedName name="BEx7FX4LXTGXH0S5WO63H5V8973A" localSheetId="7" hidden="1">Addn #REF!</definedName>
    <definedName name="BEx7FX4LXTGXH0S5WO63H5V8973A" hidden="1">Addn #REF!</definedName>
    <definedName name="BEx7G09THIAHGVV4C6W739GLIL6F" localSheetId="7" hidden="1">SEU Driver #REF!</definedName>
    <definedName name="BEx7G09THIAHGVV4C6W739GLIL6F" hidden="1">SEU Driver #REF!</definedName>
    <definedName name="BEx7G1X3E168X1WSXE3IYQD39CSH" localSheetId="7" hidden="1">Functional #REF!</definedName>
    <definedName name="BEx7G1X3E168X1WSXE3IYQD39CSH" hidden="1">Functional #REF!</definedName>
    <definedName name="BEx7G5D8R3DAHH327NHVIRW1M1A6" localSheetId="7" hidden="1">SEU Driver by Func #REF!</definedName>
    <definedName name="BEx7G5D8R3DAHH327NHVIRW1M1A6" hidden="1">SEU Driver by Func #REF!</definedName>
    <definedName name="BEx7GC43Z3IT632VJ04YICAVP2PC" localSheetId="7" hidden="1">Functional #REF!</definedName>
    <definedName name="BEx7GC43Z3IT632VJ04YICAVP2PC" hidden="1">Functional #REF!</definedName>
    <definedName name="BEx7GD5SMD4HYABHIF7TA7NL06BF" localSheetId="7" hidden="1">Addn #REF!</definedName>
    <definedName name="BEx7GD5SMD4HYABHIF7TA7NL06BF" hidden="1">Addn #REF!</definedName>
    <definedName name="BEx7GNNEKMZ2TVCGR1CBK6H4CY70" localSheetId="7" hidden="1">SEU Driver by Func #REF!</definedName>
    <definedName name="BEx7GNNEKMZ2TVCGR1CBK6H4CY70" hidden="1">SEU Driver by Func #REF!</definedName>
    <definedName name="BEx7GWSFCD13I3QC1N2NFFKY062P" localSheetId="7" hidden="1">Functional #REF!</definedName>
    <definedName name="BEx7GWSFCD13I3QC1N2NFFKY062P" hidden="1">Functional #REF!</definedName>
    <definedName name="BEx7H5XL7MLM8ZG6E12EKRMNYRXA" localSheetId="7" hidden="1">Addn #REF!</definedName>
    <definedName name="BEx7H5XL7MLM8ZG6E12EKRMNYRXA" hidden="1">Addn #REF!</definedName>
    <definedName name="BEx7H86FAD3PJYLGZL1U0HWZBU77" localSheetId="7" hidden="1">SEU Driver #REF!</definedName>
    <definedName name="BEx7H86FAD3PJYLGZL1U0HWZBU77" hidden="1">SEU Driver #REF!</definedName>
    <definedName name="BEx7HNGQN8KJWL6B1O2RWR1I8XCR" localSheetId="7" hidden="1">Functional #REF!</definedName>
    <definedName name="BEx7HNGQN8KJWL6B1O2RWR1I8XCR" hidden="1">Functional #REF!</definedName>
    <definedName name="BEx7I7ZOS5D5E9WZ6L4BOE2F3DY2" localSheetId="7" hidden="1">SEU Func #REF!</definedName>
    <definedName name="BEx7I7ZOS5D5E9WZ6L4BOE2F3DY2" hidden="1">SEU Func #REF!</definedName>
    <definedName name="BEx7IA8PT7MFJWXGVCJFRY106ATL" localSheetId="7" hidden="1">SEU Func #REF!</definedName>
    <definedName name="BEx7IA8PT7MFJWXGVCJFRY106ATL" hidden="1">SEU Func #REF!</definedName>
    <definedName name="BEx7IQKN2RWFXIJJQC1M3HN91456" localSheetId="7" hidden="1">SEU Driver by Func #REF!</definedName>
    <definedName name="BEx7IQKN2RWFXIJJQC1M3HN91456" hidden="1">SEU Driver by Func #REF!</definedName>
    <definedName name="BEx7IYTADRCEGWHWTPP3TX68M7RE" localSheetId="7" hidden="1">Addn #REF!</definedName>
    <definedName name="BEx7IYTADRCEGWHWTPP3TX68M7RE" hidden="1">Addn #REF!</definedName>
    <definedName name="BEx7IYTI2BVB47X6UKCDS3S6S8M2" localSheetId="7" hidden="1">Financial &amp; Non-#REF!</definedName>
    <definedName name="BEx7IYTI2BVB47X6UKCDS3S6S8M2" hidden="1">Financial &amp; Non-#REF!</definedName>
    <definedName name="BEx7JA7HO64PE6BSEFDQAYG2DV2M" localSheetId="7" hidden="1">SEU Driver #REF!</definedName>
    <definedName name="BEx7JA7HO64PE6BSEFDQAYG2DV2M" hidden="1">SEU Driver #REF!</definedName>
    <definedName name="BEx7JN8QP1FGPG1PXW02J1OO9FTN" localSheetId="7" hidden="1">SCG Func #REF!</definedName>
    <definedName name="BEx7JN8QP1FGPG1PXW02J1OO9FTN" hidden="1">SCG Func #REF!</definedName>
    <definedName name="BEx7K7GY8XLOVRC3OHHBZ1TX6TMR" localSheetId="7" hidden="1">Addn #REF!</definedName>
    <definedName name="BEx7K7GY8XLOVRC3OHHBZ1TX6TMR" hidden="1">Addn #REF!</definedName>
    <definedName name="BEx7KGM4CB247DEMSOCLKY4D5TBL" hidden="1">#REF!</definedName>
    <definedName name="BEx7KJRBH9UOHHJDI99HVR8V9R0K" hidden="1">#REF!</definedName>
    <definedName name="BEx7KPGBNYFR4LHWGEPF89JL73WI" localSheetId="7" hidden="1">Addn #REF!</definedName>
    <definedName name="BEx7KPGBNYFR4LHWGEPF89JL73WI" hidden="1">Addn #REF!</definedName>
    <definedName name="BEx7KYQUG9K5VGBRVMEF5XXB6I7D" localSheetId="7" hidden="1">Addn #REF!</definedName>
    <definedName name="BEx7KYQUG9K5VGBRVMEF5XXB6I7D" hidden="1">Addn #REF!</definedName>
    <definedName name="BEx7LBHATV73G9G8EYC25A1GZPM7" localSheetId="7" hidden="1">Financial &amp; Non-#REF!</definedName>
    <definedName name="BEx7LBHATV73G9G8EYC25A1GZPM7" hidden="1">Financial &amp; Non-#REF!</definedName>
    <definedName name="BEx7MCN6WJYIADN53L1N60G4M3U9" hidden="1">#REF!</definedName>
    <definedName name="BEx7NJ7BROENWNOB9DYNAZDMO381" localSheetId="7" hidden="1">Functional #REF!</definedName>
    <definedName name="BEx7NJ7BROENWNOB9DYNAZDMO381" hidden="1">Functional #REF!</definedName>
    <definedName name="BEx8ZNEEKMIGOZI4AEQOFKR48OX7" localSheetId="7" hidden="1">Addn #REF!</definedName>
    <definedName name="BEx8ZNEEKMIGOZI4AEQOFKR48OX7" hidden="1">Addn #REF!</definedName>
    <definedName name="BEx906FH0CTZE3CU0DQWH3H4ZC4P" localSheetId="7" hidden="1">SEU Func #REF!</definedName>
    <definedName name="BEx906FH0CTZE3CU0DQWH3H4ZC4P" hidden="1">SEU Func #REF!</definedName>
    <definedName name="BEx9193BXQJVD64QF1Y7916CR3VZ" localSheetId="7" hidden="1">SEU Driver by Func #REF!</definedName>
    <definedName name="BEx9193BXQJVD64QF1Y7916CR3VZ" hidden="1">SEU Driver by Func #REF!</definedName>
    <definedName name="BEx91IOLAF9Q374K05VA9813T42J" localSheetId="7" hidden="1">Functional #REF!</definedName>
    <definedName name="BEx91IOLAF9Q374K05VA9813T42J" hidden="1">Functional #REF!</definedName>
    <definedName name="BEx91MVNJP7UR6PVBG9O9JNNLL2S" localSheetId="7" hidden="1">Addn #REF!</definedName>
    <definedName name="BEx91MVNJP7UR6PVBG9O9JNNLL2S" hidden="1">Addn #REF!</definedName>
    <definedName name="BEx91NS16U93E9MPG050VOPE1B5V" localSheetId="7" hidden="1">Addn #REF!</definedName>
    <definedName name="BEx91NS16U93E9MPG050VOPE1B5V" hidden="1">Addn #REF!</definedName>
    <definedName name="BEx91WRP8CJ9NVHOVO3KK1CSEY3A" hidden="1">#REF!</definedName>
    <definedName name="BEx92JP6NFWRWOQOM9LV0ZGH6UII" localSheetId="7" hidden="1">[0]!SDGE Func #REF!</definedName>
    <definedName name="BEx92JP6NFWRWOQOM9LV0ZGH6UII" hidden="1">[0]!SDGE Func #REF!</definedName>
    <definedName name="BEx92LY2W9T7IMRAJ6GVSJOYGXKX" localSheetId="7" hidden="1">Addn #REF!</definedName>
    <definedName name="BEx92LY2W9T7IMRAJ6GVSJOYGXKX" hidden="1">Addn #REF!</definedName>
    <definedName name="BEx92VU31VCK7JA4H3D7UN9TXSLT" localSheetId="7" hidden="1">SEU Driver by Func #REF!</definedName>
    <definedName name="BEx92VU31VCK7JA4H3D7UN9TXSLT" hidden="1">SEU Driver by Func #REF!</definedName>
    <definedName name="BEx937O89Y1D1SATU4ZSG51U1NQG" hidden="1">#REF!</definedName>
    <definedName name="BEx939RQZR5P0TIF9I3BMR6SR6Z8" localSheetId="7" hidden="1">Addn #REF!</definedName>
    <definedName name="BEx939RQZR5P0TIF9I3BMR6SR6Z8" hidden="1">Addn #REF!</definedName>
    <definedName name="BEx93C61JLMSUFCCC969HXVOAV5U" localSheetId="7" hidden="1">Addn #REF!</definedName>
    <definedName name="BEx93C61JLMSUFCCC969HXVOAV5U" hidden="1">Addn #REF!</definedName>
    <definedName name="BEx93P7HZ849NJYP2FN3FVKLD1ZJ" hidden="1">#REF!</definedName>
    <definedName name="BEx93WUJ8SBBPMQO3GR8OPSWFZA4" localSheetId="7" hidden="1">Functional #REF!</definedName>
    <definedName name="BEx93WUJ8SBBPMQO3GR8OPSWFZA4" hidden="1">Functional #REF!</definedName>
    <definedName name="BEx94SBGT6E7UM98ZRUU1UD0X2V9" localSheetId="7" hidden="1">SCG Func #REF!</definedName>
    <definedName name="BEx94SBGT6E7UM98ZRUU1UD0X2V9" hidden="1">SCG Func #REF!</definedName>
    <definedName name="BEx94YRCDNZCTCP3C1U048E2SHCV" hidden="1">#REF!</definedName>
    <definedName name="BEx95E6X1N492AUIEIQ1IXXTNYO0" localSheetId="7" hidden="1">SEU Func #REF!</definedName>
    <definedName name="BEx95E6X1N492AUIEIQ1IXXTNYO0" hidden="1">SEU Func #REF!</definedName>
    <definedName name="BEx95GW2VHSR2AQCIZELG33FDA8H" localSheetId="7" hidden="1">Addn #REF!</definedName>
    <definedName name="BEx95GW2VHSR2AQCIZELG33FDA8H" hidden="1">Addn #REF!</definedName>
    <definedName name="BEx95JVY865JGQH3BGYILSOT7KIT" localSheetId="7" hidden="1">SEU Driver #REF!</definedName>
    <definedName name="BEx95JVY865JGQH3BGYILSOT7KIT" hidden="1">SEU Driver #REF!</definedName>
    <definedName name="BEx95RTS6PHEQTQLZVX7ZLJEZ2EC" localSheetId="7" hidden="1">SEU Func #REF!</definedName>
    <definedName name="BEx95RTS6PHEQTQLZVX7ZLJEZ2EC" hidden="1">SEU Func #REF!</definedName>
    <definedName name="BEx96FYFAVILQ8VYSE72BM2KXQHS" localSheetId="7" hidden="1">Functional #REF!</definedName>
    <definedName name="BEx96FYFAVILQ8VYSE72BM2KXQHS" hidden="1">Functional #REF!</definedName>
    <definedName name="BEx96KLL02U9UGG9BE084W1T06AP" localSheetId="7" hidden="1">Functional #REF!</definedName>
    <definedName name="BEx96KLL02U9UGG9BE084W1T06AP" hidden="1">Functional #REF!</definedName>
    <definedName name="BEx96PED6KVTVBCA3YI15OONN1VC" localSheetId="7" hidden="1">Functional #REF!</definedName>
    <definedName name="BEx96PED6KVTVBCA3YI15OONN1VC" hidden="1">Functional #REF!</definedName>
    <definedName name="BEx970MWXAD0OKZXP8P821WJ2SQ5" localSheetId="7" hidden="1">Addn #REF!</definedName>
    <definedName name="BEx970MWXAD0OKZXP8P821WJ2SQ5" hidden="1">Addn #REF!</definedName>
    <definedName name="BEx971U2C4AAQ6GJB4FOAMCR7NZB" localSheetId="7" hidden="1">Financial &amp; Non-#REF!</definedName>
    <definedName name="BEx971U2C4AAQ6GJB4FOAMCR7NZB" hidden="1">Financial &amp; Non-#REF!</definedName>
    <definedName name="BEx980WB7NBY9MBNN1VDHUAOOEN4" hidden="1">#REF!</definedName>
    <definedName name="BEx98DC7540CFIHHCBRDYER6N969" localSheetId="7" hidden="1">SEU Driver by Func #REF!</definedName>
    <definedName name="BEx98DC7540CFIHHCBRDYER6N969" hidden="1">SEU Driver by Func #REF!</definedName>
    <definedName name="BEx98E3186U1CAC5ZCGORYSPBW55" localSheetId="7" hidden="1">SCG Func #REF!</definedName>
    <definedName name="BEx98E3186U1CAC5ZCGORYSPBW55" hidden="1">SCG Func #REF!</definedName>
    <definedName name="BEx98P6A568OSQJKJ16MGMHFWQAJ" localSheetId="7" hidden="1">Addn #REF!</definedName>
    <definedName name="BEx98P6A568OSQJKJ16MGMHFWQAJ" hidden="1">Addn #REF!</definedName>
    <definedName name="BEx98UPYWSKR968JQDKEOQJTFEN3" localSheetId="7" hidden="1">Addn #REF!</definedName>
    <definedName name="BEx98UPYWSKR968JQDKEOQJTFEN3" hidden="1">Addn #REF!</definedName>
    <definedName name="BEx99WS3MA5AE74HPBKZM9EI6J2H" localSheetId="7" hidden="1">Functional #REF!</definedName>
    <definedName name="BEx99WS3MA5AE74HPBKZM9EI6J2H" hidden="1">Functional #REF!</definedName>
    <definedName name="BEx9A3TPSYIC5VV8BM8QF9YA6HKL" localSheetId="7" hidden="1">Addn #REF!</definedName>
    <definedName name="BEx9A3TPSYIC5VV8BM8QF9YA6HKL" hidden="1">Addn #REF!</definedName>
    <definedName name="BEx9AB0O7AFRBN0DS6X3G5XATV0F" localSheetId="7" hidden="1">Addn #REF!</definedName>
    <definedName name="BEx9AB0O7AFRBN0DS6X3G5XATV0F" hidden="1">Addn #REF!</definedName>
    <definedName name="BEx9BKKJ3V7FT0YYP901CO1J9PK2" localSheetId="7" hidden="1">Addn #REF!</definedName>
    <definedName name="BEx9BKKJ3V7FT0YYP901CO1J9PK2" hidden="1">Addn #REF!</definedName>
    <definedName name="BEx9BNKFPZNHOBUFKJXSEZ45UCNX" localSheetId="7" hidden="1">Addn #REF!</definedName>
    <definedName name="BEx9BNKFPZNHOBUFKJXSEZ45UCNX" hidden="1">Addn #REF!</definedName>
    <definedName name="BEx9BO0OF08DI95D48HIA4FNEAQ2" localSheetId="7" hidden="1">SCG Func #REF!</definedName>
    <definedName name="BEx9BO0OF08DI95D48HIA4FNEAQ2" hidden="1">SCG Func #REF!</definedName>
    <definedName name="BEx9BYSZKJE7X0DZO9IBYA390EXN" localSheetId="7" hidden="1">Addn #REF!</definedName>
    <definedName name="BEx9BYSZKJE7X0DZO9IBYA390EXN" hidden="1">Addn #REF!</definedName>
    <definedName name="BEx9C3WJQMGW0R7CUVA07P3TX1SN" localSheetId="7" hidden="1">SEU Func Comm by #REF!</definedName>
    <definedName name="BEx9C3WJQMGW0R7CUVA07P3TX1SN" hidden="1">SEU Func Comm by #REF!</definedName>
    <definedName name="BEx9CMHBVIKQKWB05U715K3OYE5N" localSheetId="7" hidden="1">Addn #REF!</definedName>
    <definedName name="BEx9CMHBVIKQKWB05U715K3OYE5N" hidden="1">Addn #REF!</definedName>
    <definedName name="BEx9CPBY3A014VDO5NC8CZH6A1ND" localSheetId="7" hidden="1">SEU Func #REF!</definedName>
    <definedName name="BEx9CPBY3A014VDO5NC8CZH6A1ND" hidden="1">SEU Func #REF!</definedName>
    <definedName name="BEx9D4RIB90NHVB2YZNHPU1W05Q4" localSheetId="7" hidden="1">Addn #REF!</definedName>
    <definedName name="BEx9D4RIB90NHVB2YZNHPU1W05Q4" hidden="1">Addn #REF!</definedName>
    <definedName name="BEx9D5D3ORZ8H4FK3XMG4BUSRDF3" localSheetId="7" hidden="1">SEU Func #REF!</definedName>
    <definedName name="BEx9D5D3ORZ8H4FK3XMG4BUSRDF3" hidden="1">SEU Func #REF!</definedName>
    <definedName name="BEx9DCUTUL3BE617O4SMJRVU2L0S" localSheetId="7" hidden="1">Functional #REF!</definedName>
    <definedName name="BEx9DCUTUL3BE617O4SMJRVU2L0S" hidden="1">Functional #REF!</definedName>
    <definedName name="BEx9DI91MBI8Y7KKG4TYD7GK0OO3" localSheetId="7" hidden="1">Addn #REF!</definedName>
    <definedName name="BEx9DI91MBI8Y7KKG4TYD7GK0OO3" hidden="1">Addn #REF!</definedName>
    <definedName name="BEx9DPQSEJ56DZCPF3OY3GWEMEHS" localSheetId="7" hidden="1">[0]!SDGE Func #REF!</definedName>
    <definedName name="BEx9DPQSEJ56DZCPF3OY3GWEMEHS" hidden="1">[0]!SDGE Func #REF!</definedName>
    <definedName name="BEx9E8H2OWZQ45XRM27VACOL31OU" localSheetId="7" hidden="1">Addn #REF!</definedName>
    <definedName name="BEx9E8H2OWZQ45XRM27VACOL31OU" hidden="1">Addn #REF!</definedName>
    <definedName name="BEx9EBX1BZ0PL195G5AESVWY096V" localSheetId="7" hidden="1">SEU Func Area by #REF!</definedName>
    <definedName name="BEx9EBX1BZ0PL195G5AESVWY096V" hidden="1">SEU Func Area by #REF!</definedName>
    <definedName name="BEx9EFTH7ZBJ5N1CAQI38H8WNFW3" localSheetId="7" hidden="1">Addn #REF!</definedName>
    <definedName name="BEx9EFTH7ZBJ5N1CAQI38H8WNFW3" hidden="1">Addn #REF!</definedName>
    <definedName name="BEx9EK5VLPKF9XVYLA8L5M0VFA4J" localSheetId="7" hidden="1">Addn #REF!</definedName>
    <definedName name="BEx9EK5VLPKF9XVYLA8L5M0VFA4J" hidden="1">Addn #REF!</definedName>
    <definedName name="BEx9ERI925K9PH2Z2PB4I9EX8QF3" hidden="1">#REF!</definedName>
    <definedName name="BEx9ET5JSJVBRWYIE1INNJ7SGTCC" localSheetId="7" hidden="1">Functional #REF!</definedName>
    <definedName name="BEx9ET5JSJVBRWYIE1INNJ7SGTCC" hidden="1">Functional #REF!</definedName>
    <definedName name="BEx9EWG8HOBAXEVNI9PTPOTVPJ6O" localSheetId="7" hidden="1">Addn #REF!</definedName>
    <definedName name="BEx9EWG8HOBAXEVNI9PTPOTVPJ6O" hidden="1">Addn #REF!</definedName>
    <definedName name="BEx9F2FZK97W302TB1PE6SLT2W8P" localSheetId="7" hidden="1">SEU Driver by Func #REF!</definedName>
    <definedName name="BEx9F2FZK97W302TB1PE6SLT2W8P" hidden="1">SEU Driver by Func #REF!</definedName>
    <definedName name="BEx9F3N6P6EMZ3CI82RIVDKI8UYJ" localSheetId="7" hidden="1">Addn #REF!</definedName>
    <definedName name="BEx9F3N6P6EMZ3CI82RIVDKI8UYJ" hidden="1">Addn #REF!</definedName>
    <definedName name="BEx9F5QQ16E2AYXJFWMSOB65PQQD" hidden="1">#REF!</definedName>
    <definedName name="BEx9FEA49CAL0U75VSCJZGNERORM" localSheetId="7" hidden="1">SEU Func #REF!</definedName>
    <definedName name="BEx9FEA49CAL0U75VSCJZGNERORM" hidden="1">SEU Func #REF!</definedName>
    <definedName name="BEx9FEA5G88VPTUBP7INZOU42U47" localSheetId="7" hidden="1">Addn #REF!</definedName>
    <definedName name="BEx9FEA5G88VPTUBP7INZOU42U47" hidden="1">Addn #REF!</definedName>
    <definedName name="BEx9FZ3XLP4NW4ALG6YLL87UDWN5" hidden="1">#REF!</definedName>
    <definedName name="BEx9GA1T1D6OO1LJLL4M23ZQ4YZQ" localSheetId="7" hidden="1">Addn #REF!</definedName>
    <definedName name="BEx9GA1T1D6OO1LJLL4M23ZQ4YZQ" hidden="1">Addn #REF!</definedName>
    <definedName name="BEx9GBEC3P5Y01WYIGKVJSG7XI43" localSheetId="7" hidden="1">[0]!SDGE Func #REF!</definedName>
    <definedName name="BEx9GBEC3P5Y01WYIGKVJSG7XI43" hidden="1">[0]!SDGE Func #REF!</definedName>
    <definedName name="BEx9GKJHEHAXU8NPOK41VWZLKJHS" localSheetId="7" hidden="1">Addn #REF!</definedName>
    <definedName name="BEx9GKJHEHAXU8NPOK41VWZLKJHS" hidden="1">Addn #REF!</definedName>
    <definedName name="BEx9H7GTDG0K270VC8KIQPAZ4Y1Y" localSheetId="7" hidden="1">Functional #REF!</definedName>
    <definedName name="BEx9H7GTDG0K270VC8KIQPAZ4Y1Y" hidden="1">Functional #REF!</definedName>
    <definedName name="BEx9H9F15H3PH7ZYTKUA946W25IF" localSheetId="7" hidden="1">Addn #REF!</definedName>
    <definedName name="BEx9H9F15H3PH7ZYTKUA946W25IF" hidden="1">Addn #REF!</definedName>
    <definedName name="BEx9HMLS4KZDOM68X06UUH8EVM99" localSheetId="7" hidden="1">SEU Func #REF!</definedName>
    <definedName name="BEx9HMLS4KZDOM68X06UUH8EVM99" hidden="1">SEU Func #REF!</definedName>
    <definedName name="BEx9I0JFAIJY2OQ5GGLQIBX2SOHB" localSheetId="7" hidden="1">Addn #REF!</definedName>
    <definedName name="BEx9I0JFAIJY2OQ5GGLQIBX2SOHB" hidden="1">Addn #REF!</definedName>
    <definedName name="BEx9IIDAOIWYAR4176TWG0DUP0GC" localSheetId="7" hidden="1">Addn #REF!</definedName>
    <definedName name="BEx9IIDAOIWYAR4176TWG0DUP0GC" hidden="1">Addn #REF!</definedName>
    <definedName name="BEx9IM9JB41V6TQ5P1QZV0H9VVUQ" localSheetId="7" hidden="1">Addn #REF!</definedName>
    <definedName name="BEx9IM9JB41V6TQ5P1QZV0H9VVUQ" hidden="1">Addn #REF!</definedName>
    <definedName name="BEx9IO2AQXVT9EE1WFNZY4RMZA5L" localSheetId="7" hidden="1">SEU Driver by Func #REF!</definedName>
    <definedName name="BEx9IO2AQXVT9EE1WFNZY4RMZA5L" hidden="1">SEU Driver by Func #REF!</definedName>
    <definedName name="BEx9IW5MPMXZH6A45GHP65AIU5EC" localSheetId="7" hidden="1">SEU Func #REF!</definedName>
    <definedName name="BEx9IW5MPMXZH6A45GHP65AIU5EC" hidden="1">SEU Func #REF!</definedName>
    <definedName name="BEx9JE4Z63EP3IGA8SSLS32MQ9IT" localSheetId="7" hidden="1">Functional #REF!</definedName>
    <definedName name="BEx9JE4Z63EP3IGA8SSLS32MQ9IT" hidden="1">Functional #REF!</definedName>
    <definedName name="BEx9JGJB4AO5A49KA8HTRU4Y918P" localSheetId="7" hidden="1">Addn #REF!</definedName>
    <definedName name="BEx9JGJB4AO5A49KA8HTRU4Y918P" hidden="1">Addn #REF!</definedName>
    <definedName name="BExAW9LX762OLWCG971X5UJG9BTI" localSheetId="7" hidden="1">SEU Driver #REF!</definedName>
    <definedName name="BExAW9LX762OLWCG971X5UJG9BTI" hidden="1">SEU Driver #REF!</definedName>
    <definedName name="BExAWRW398WOEUXSG9OKLKRUHBUJ" localSheetId="7" hidden="1">SCG Func #REF!</definedName>
    <definedName name="BExAWRW398WOEUXSG9OKLKRUHBUJ" hidden="1">SCG Func #REF!</definedName>
    <definedName name="BExAWWOQP0AIVB5SQ8ABBSZ73REK" localSheetId="7" hidden="1">Functional #REF!</definedName>
    <definedName name="BExAWWOQP0AIVB5SQ8ABBSZ73REK" hidden="1">Functional #REF!</definedName>
    <definedName name="BExAX3FFIBEYOD1VMORTDGV6CT6V" localSheetId="7" hidden="1">Addn #REF!</definedName>
    <definedName name="BExAX3FFIBEYOD1VMORTDGV6CT6V" hidden="1">Addn #REF!</definedName>
    <definedName name="BExAX8Z4B7UP4MPIDL4N5UVE5X3A" localSheetId="7" hidden="1">Financial &amp; Non-#REF!</definedName>
    <definedName name="BExAX8Z4B7UP4MPIDL4N5UVE5X3A" hidden="1">Financial &amp; Non-#REF!</definedName>
    <definedName name="BExAXXJTKDDLRRG0YNJZ27IIY0CH" localSheetId="7" hidden="1">Addn #REF!</definedName>
    <definedName name="BExAXXJTKDDLRRG0YNJZ27IIY0CH" hidden="1">Addn #REF!</definedName>
    <definedName name="BExAY1W8CE9P3MQIAPX8VJEG5NVW" hidden="1">#REF!</definedName>
    <definedName name="BExAYAFTOFMR1YIYU7IUFOYRNV62" localSheetId="7" hidden="1">Addn #REF!</definedName>
    <definedName name="BExAYAFTOFMR1YIYU7IUFOYRNV62" hidden="1">Addn #REF!</definedName>
    <definedName name="BExAYMVHP7W93W3JTZL9H6BYQM61" localSheetId="7" hidden="1">Addn #REF!</definedName>
    <definedName name="BExAYMVHP7W93W3JTZL9H6BYQM61" hidden="1">Addn #REF!</definedName>
    <definedName name="BExAYPVEB4OPFNAISBTOWTRBP8VX" localSheetId="7" hidden="1">[0]!SDGE Func #REF!</definedName>
    <definedName name="BExAYPVEB4OPFNAISBTOWTRBP8VX" hidden="1">[0]!SDGE Func #REF!</definedName>
    <definedName name="BExB03RSQON10JAWO2328LAW1MKE" localSheetId="7" hidden="1">SEU Func #REF!</definedName>
    <definedName name="BExB03RSQON10JAWO2328LAW1MKE" hidden="1">SEU Func #REF!</definedName>
    <definedName name="BExB072HB427FBTZFTA92PWX0YQ9" localSheetId="7" hidden="1">Addn #REF!</definedName>
    <definedName name="BExB072HB427FBTZFTA92PWX0YQ9" hidden="1">Addn #REF!</definedName>
    <definedName name="BExB0CRHCO9ULDDSTT7DMTT05RT9" localSheetId="7" hidden="1">Addn #REF!</definedName>
    <definedName name="BExB0CRHCO9ULDDSTT7DMTT05RT9" hidden="1">Addn #REF!</definedName>
    <definedName name="BExB0GIADY00FT7NXSNF175LJJ3Y" localSheetId="7" hidden="1">Addn #REF!</definedName>
    <definedName name="BExB0GIADY00FT7NXSNF175LJJ3Y" hidden="1">Addn #REF!</definedName>
    <definedName name="BExB0LGCWVXLFI71FVWXDKJA49PH" localSheetId="7" hidden="1">Addn #REF!</definedName>
    <definedName name="BExB0LGCWVXLFI71FVWXDKJA49PH" hidden="1">Addn #REF!</definedName>
    <definedName name="BExB0WOWQSN1F679LTDEFHU5W26B" localSheetId="7" hidden="1">Addn #REF!</definedName>
    <definedName name="BExB0WOWQSN1F679LTDEFHU5W26B" hidden="1">Addn #REF!</definedName>
    <definedName name="BExB19KVAYD32NCCJV4ZP4JXKH5S" hidden="1">#REF!</definedName>
    <definedName name="BExB1EIYLMVJLP7TLE2RF39QS0MX" hidden="1">#REF!</definedName>
    <definedName name="BExB1EO9KWOLKJHCPTWLRRDESP7G" localSheetId="7" hidden="1">Addn #REF!</definedName>
    <definedName name="BExB1EO9KWOLKJHCPTWLRRDESP7G" hidden="1">Addn #REF!</definedName>
    <definedName name="BExB1GRT8047FU91FKXXPPVBWVY4" localSheetId="7" hidden="1">SEU Func Area by #REF!</definedName>
    <definedName name="BExB1GRT8047FU91FKXXPPVBWVY4" hidden="1">SEU Func Area by #REF!</definedName>
    <definedName name="BExB1LKGYUXV7YND54V03Z7PCFWG" localSheetId="7" hidden="1">SEU Func Comm by #REF!</definedName>
    <definedName name="BExB1LKGYUXV7YND54V03Z7PCFWG" hidden="1">SEU Func Comm by #REF!</definedName>
    <definedName name="BExB1VB0MPHLR3SDA5NV6NV1X49C" localSheetId="7" hidden="1">SEU Driver #REF!</definedName>
    <definedName name="BExB1VB0MPHLR3SDA5NV6NV1X49C" hidden="1">SEU Driver #REF!</definedName>
    <definedName name="BExB2AQT03UGIOC6S1HS02YS0OIN" localSheetId="7" hidden="1">SCG Func #REF!</definedName>
    <definedName name="BExB2AQT03UGIOC6S1HS02YS0OIN" hidden="1">SCG Func #REF!</definedName>
    <definedName name="BExB2K6JX9SZWRWTCTUMT8KMDHOD" localSheetId="7" hidden="1">SEU Func Comm by #REF!</definedName>
    <definedName name="BExB2K6JX9SZWRWTCTUMT8KMDHOD" hidden="1">SEU Func Comm by #REF!</definedName>
    <definedName name="BExB30O0S6EO45SFV1QSN1Q24LOL" hidden="1">#REF!</definedName>
    <definedName name="BExB30TB59C8G4EC0WEJUHQ4VA39" localSheetId="7" hidden="1">Addn #REF!</definedName>
    <definedName name="BExB30TB59C8G4EC0WEJUHQ4VA39" hidden="1">Addn #REF!</definedName>
    <definedName name="BExB3EWF1OUNCEWXWPL6HTD45R2Q" localSheetId="7" hidden="1">Financial &amp; Non-#REF!</definedName>
    <definedName name="BExB3EWF1OUNCEWXWPL6HTD45R2Q" hidden="1">Financial &amp; Non-#REF!</definedName>
    <definedName name="BExB3QL8Q7ZK705KJACMI750B1JO" localSheetId="7" hidden="1">Addn #REF!</definedName>
    <definedName name="BExB3QL8Q7ZK705KJACMI750B1JO" hidden="1">Addn #REF!</definedName>
    <definedName name="BExB3XS637O5LMK5N78CTI3Z0Z5B" hidden="1">#REF!</definedName>
    <definedName name="BExB43MOHQGG9F0TAVNR9GV4HDUC" localSheetId="7" hidden="1">Addn #REF!</definedName>
    <definedName name="BExB43MOHQGG9F0TAVNR9GV4HDUC" hidden="1">Addn #REF!</definedName>
    <definedName name="BExB49GYU15TD74UV4AOHN1UDRXT" localSheetId="7" hidden="1">SEU Func Area by #REF!</definedName>
    <definedName name="BExB49GYU15TD74UV4AOHN1UDRXT" hidden="1">SEU Func Area by #REF!</definedName>
    <definedName name="BExB5C4TYO1CLQBIZ1ZKBB9LUBUJ" localSheetId="7" hidden="1">Functional #REF!</definedName>
    <definedName name="BExB5C4TYO1CLQBIZ1ZKBB9LUBUJ" hidden="1">Functional #REF!</definedName>
    <definedName name="BExB5DS47CSMB5M7U57GGRRL6RAI" localSheetId="7" hidden="1">Addn #REF!</definedName>
    <definedName name="BExB5DS47CSMB5M7U57GGRRL6RAI" hidden="1">Addn #REF!</definedName>
    <definedName name="BExB5GRZ48PZ0X03WTTZUHM5V6N7" localSheetId="7" hidden="1">[0]!SDGE Func #REF!</definedName>
    <definedName name="BExB5GRZ48PZ0X03WTTZUHM5V6N7" hidden="1">[0]!SDGE Func #REF!</definedName>
    <definedName name="BExB5HOC7YR7B7UZUQJFO3AMX3Z7" localSheetId="7" hidden="1">Addn #REF!</definedName>
    <definedName name="BExB5HOC7YR7B7UZUQJFO3AMX3Z7" hidden="1">Addn #REF!</definedName>
    <definedName name="BExB7JUQKW1TSF1EMURW4N49BPW8" localSheetId="7" hidden="1">SEU Func #REF!</definedName>
    <definedName name="BExB7JUQKW1TSF1EMURW4N49BPW8" hidden="1">SEU Func #REF!</definedName>
    <definedName name="BExB7XSCGB3ICZZXK5GGNRCZGO1R" localSheetId="7" hidden="1">Functional #REF!</definedName>
    <definedName name="BExB7XSCGB3ICZZXK5GGNRCZGO1R" hidden="1">Functional #REF!</definedName>
    <definedName name="BExB82KZZ20HGQ8ZWDI6NN7B7LP3" localSheetId="7" hidden="1">Addn #REF!</definedName>
    <definedName name="BExB82KZZ20HGQ8ZWDI6NN7B7LP3" hidden="1">Addn #REF!</definedName>
    <definedName name="BExB842YTBKTN3J0DAZ8G2FRLGZA" localSheetId="7" hidden="1">SCG Func #REF!</definedName>
    <definedName name="BExB842YTBKTN3J0DAZ8G2FRLGZA" hidden="1">SCG Func #REF!</definedName>
    <definedName name="BExB8A2R5KAW4ZHD9RTJG7XQBC9Z" localSheetId="7" hidden="1">SEU Driver by Func #REF!</definedName>
    <definedName name="BExB8A2R5KAW4ZHD9RTJG7XQBC9Z" hidden="1">SEU Driver by Func #REF!</definedName>
    <definedName name="BExB9DSAVBYJB0UFO37L4UPOIA9D" localSheetId="7" hidden="1">Addn #REF!</definedName>
    <definedName name="BExB9DSAVBYJB0UFO37L4UPOIA9D" hidden="1">Addn #REF!</definedName>
    <definedName name="BExB9J6IXISS1DDVV1O9QAR83KUM" localSheetId="7" hidden="1">Addn #REF!</definedName>
    <definedName name="BExB9J6IXISS1DDVV1O9QAR83KUM" hidden="1">Addn #REF!</definedName>
    <definedName name="BExBA09J0XCIK4F6DIN33HWB83VZ" localSheetId="7" hidden="1">Addn #REF!</definedName>
    <definedName name="BExBA09J0XCIK4F6DIN33HWB83VZ" hidden="1">Addn #REF!</definedName>
    <definedName name="BExBBFD1NS7S1R4UT1X0FC1V0IE6" localSheetId="7" hidden="1">Financial &amp; Non-#REF!</definedName>
    <definedName name="BExBBFD1NS7S1R4UT1X0FC1V0IE6" hidden="1">Financial &amp; Non-#REF!</definedName>
    <definedName name="BExBBW58Z0FWF8SYQVQCKPDQM4V5" hidden="1">#REF!</definedName>
    <definedName name="BExBC0N4KY5AUPHPSP2WYOPQ9BGK" hidden="1">#REF!</definedName>
    <definedName name="BExBC5AACPOLAFEHIH7A39NFVMS9" localSheetId="7" hidden="1">SEU Func Area by #REF!</definedName>
    <definedName name="BExBC5AACPOLAFEHIH7A39NFVMS9" hidden="1">SEU Func Area by #REF!</definedName>
    <definedName name="BExBCC14R9T8Y5BCJ9J6RZ5LAR34" hidden="1">#REF!</definedName>
    <definedName name="BExBCQ49E5ROUT89A7DNPSC88TP2" localSheetId="7" hidden="1">SEU Func #REF!</definedName>
    <definedName name="BExBCQ49E5ROUT89A7DNPSC88TP2" hidden="1">SEU Func #REF!</definedName>
    <definedName name="BExBCRGQSBNA9SIIV33OWZ9TT8EM" localSheetId="7" hidden="1">Financial &amp; Non-#REF!</definedName>
    <definedName name="BExBCRGQSBNA9SIIV33OWZ9TT8EM" hidden="1">Financial &amp; Non-#REF!</definedName>
    <definedName name="BExBCS2AHW4TXTQK83WN29LWIRQK" localSheetId="7" hidden="1">[0]!SDGE Func #REF!</definedName>
    <definedName name="BExBCS2AHW4TXTQK83WN29LWIRQK" hidden="1">[0]!SDGE Func #REF!</definedName>
    <definedName name="BExBD7NBV33LLYYJZDPWE3JS4YO8" localSheetId="7" hidden="1">Addn #REF!</definedName>
    <definedName name="BExBD7NBV33LLYYJZDPWE3JS4YO8" hidden="1">Addn #REF!</definedName>
    <definedName name="BExBDGHLEQZH9D2HRC94XCSM8R21" localSheetId="7" hidden="1">Functional #REF!</definedName>
    <definedName name="BExBDGHLEQZH9D2HRC94XCSM8R21" hidden="1">Functional #REF!</definedName>
    <definedName name="BExCREBL0YXLWZKVEV40GLP86ISW" localSheetId="7" hidden="1">Addn #REF!</definedName>
    <definedName name="BExCREBL0YXLWZKVEV40GLP86ISW" hidden="1">Addn #REF!</definedName>
    <definedName name="BExCSEL4O1O7A8QTADPQK997R2GC" localSheetId="7" hidden="1">[0]!SDGE Func #REF!</definedName>
    <definedName name="BExCSEL4O1O7A8QTADPQK997R2GC" hidden="1">[0]!SDGE Func #REF!</definedName>
    <definedName name="BExCSQKPT6AAP0PXNSIN8X33MNOQ" localSheetId="7" hidden="1">Addn #REF!</definedName>
    <definedName name="BExCSQKPT6AAP0PXNSIN8X33MNOQ" hidden="1">Addn #REF!</definedName>
    <definedName name="BExCSWV9HBGHLCFOMS18O18TUB3A" localSheetId="7" hidden="1">Addn #REF!</definedName>
    <definedName name="BExCSWV9HBGHLCFOMS18O18TUB3A" hidden="1">Addn #REF!</definedName>
    <definedName name="BExCTP6SO68GK895SG97OHJ44KJ9" localSheetId="7" hidden="1">Addn #REF!</definedName>
    <definedName name="BExCTP6SO68GK895SG97OHJ44KJ9" hidden="1">Addn #REF!</definedName>
    <definedName name="BExCUFV4VP0SIARZ6VFX4CSM3H9D" localSheetId="7" hidden="1">Functional #REF!</definedName>
    <definedName name="BExCUFV4VP0SIARZ6VFX4CSM3H9D" hidden="1">Functional #REF!</definedName>
    <definedName name="BExCUH2AJHJRFFT62RFBIXW1D2QI" localSheetId="7" hidden="1">Functional #REF!</definedName>
    <definedName name="BExCUH2AJHJRFFT62RFBIXW1D2QI" hidden="1">Functional #REF!</definedName>
    <definedName name="BExCUNSYJS0MXZ5ET8GHRGF8KIY2" localSheetId="7" hidden="1">Functional #REF!</definedName>
    <definedName name="BExCUNSYJS0MXZ5ET8GHRGF8KIY2" hidden="1">Functional #REF!</definedName>
    <definedName name="BExCUSWD0ZI62K3UGX4N1XN89Q1P" localSheetId="7" hidden="1">SEU Driver #REF!</definedName>
    <definedName name="BExCUSWD0ZI62K3UGX4N1XN89Q1P" hidden="1">SEU Driver #REF!</definedName>
    <definedName name="BExCV03BCBUW893TW8JSQSFA881E" localSheetId="7" hidden="1">Functional #REF!</definedName>
    <definedName name="BExCV03BCBUW893TW8JSQSFA881E" hidden="1">Functional #REF!</definedName>
    <definedName name="BExCVFTQ4HN27K1U27PC99JFSWWW" localSheetId="7" hidden="1">Functional #REF!</definedName>
    <definedName name="BExCVFTQ4HN27K1U27PC99JFSWWW" hidden="1">Functional #REF!</definedName>
    <definedName name="BExCWLHH3Q3G7ILX126X41OC9UWW" localSheetId="7" hidden="1">Functional #REF!</definedName>
    <definedName name="BExCWLHH3Q3G7ILX126X41OC9UWW" hidden="1">Functional #REF!</definedName>
    <definedName name="BExCX29OCTHXR81FOAIARU0P0X4X" localSheetId="7" hidden="1">[0]!SDGE Func #REF!</definedName>
    <definedName name="BExCX29OCTHXR81FOAIARU0P0X4X" hidden="1">[0]!SDGE Func #REF!</definedName>
    <definedName name="BExCXCLUKV8FFGMN02TB06QN6BWG" localSheetId="7" hidden="1">SEU Func #REF!</definedName>
    <definedName name="BExCXCLUKV8FFGMN02TB06QN6BWG" hidden="1">SEU Func #REF!</definedName>
    <definedName name="BExCXYC68R84SJWKHLGHSF3BTT7G" localSheetId="7" hidden="1">SEU Driver by Func #REF!</definedName>
    <definedName name="BExCXYC68R84SJWKHLGHSF3BTT7G" hidden="1">SEU Driver by Func #REF!</definedName>
    <definedName name="BExCY712YSE6GCWJ0AMT3HALNA4X" localSheetId="7" hidden="1">Functional #REF!</definedName>
    <definedName name="BExCY712YSE6GCWJ0AMT3HALNA4X" hidden="1">Functional #REF!</definedName>
    <definedName name="BExCYQCYE5YHOB1TKOHL6B3I27IT" localSheetId="7" hidden="1">Financial &amp; Non-#REF!</definedName>
    <definedName name="BExCYQCYE5YHOB1TKOHL6B3I27IT" hidden="1">Financial &amp; Non-#REF!</definedName>
    <definedName name="BExCYRPFE15L8X3EUVCJNH6I01D9" localSheetId="7" hidden="1">SEU Driver by Func #REF!</definedName>
    <definedName name="BExCYRPFE15L8X3EUVCJNH6I01D9" hidden="1">SEU Driver by Func #REF!</definedName>
    <definedName name="BExCYY5GHFAIPGDZ8HNTGSWV4KQL" localSheetId="7" hidden="1">SCG Func #REF!</definedName>
    <definedName name="BExCYY5GHFAIPGDZ8HNTGSWV4KQL" hidden="1">SCG Func #REF!</definedName>
    <definedName name="BExCZ5SJSLJTD4LETK6S52CEE8K5" localSheetId="7" hidden="1">SEU Driver by Func #REF!</definedName>
    <definedName name="BExCZ5SJSLJTD4LETK6S52CEE8K5" hidden="1">SEU Driver by Func #REF!</definedName>
    <definedName name="BExCZODGQ5EQME30RIBVIMU88981" localSheetId="7" hidden="1">Financial &amp; Non-#REF!</definedName>
    <definedName name="BExCZODGQ5EQME30RIBVIMU88981" hidden="1">Financial &amp; Non-#REF!</definedName>
    <definedName name="BExD049C027P55BCRTWO9K40MDXC" localSheetId="7" hidden="1">Financial &amp; Non-#REF!</definedName>
    <definedName name="BExD049C027P55BCRTWO9K40MDXC" hidden="1">Financial &amp; Non-#REF!</definedName>
    <definedName name="BExD04PEPBEQQX4RZ6C0WVALBV9W" localSheetId="7" hidden="1">SEU Driver #REF!</definedName>
    <definedName name="BExD04PEPBEQQX4RZ6C0WVALBV9W" hidden="1">SEU Driver #REF!</definedName>
    <definedName name="BExD0P35ITFSLDJ85I2S2XLI9D02" localSheetId="7" hidden="1">Addn #REF!</definedName>
    <definedName name="BExD0P35ITFSLDJ85I2S2XLI9D02" hidden="1">Addn #REF!</definedName>
    <definedName name="BExD1Z8Q7A8QEJBB3NBLBKV5UWDA" hidden="1">#REF!</definedName>
    <definedName name="BExD2054KGE1BMQV3F8E1TCXKD7K" localSheetId="7" hidden="1">Financial &amp; Non-#REF!</definedName>
    <definedName name="BExD2054KGE1BMQV3F8E1TCXKD7K" hidden="1">Financial &amp; Non-#REF!</definedName>
    <definedName name="BExD24MZ6RCOIW4QM8EBYWBZ3FGX" localSheetId="7" hidden="1">Addn #REF!</definedName>
    <definedName name="BExD24MZ6RCOIW4QM8EBYWBZ3FGX" hidden="1">Addn #REF!</definedName>
    <definedName name="BExD2PGRAQFQR76TR4M84GCI9TOX" localSheetId="7" hidden="1">SEU Func Comm by #REF!</definedName>
    <definedName name="BExD2PGRAQFQR76TR4M84GCI9TOX" hidden="1">SEU Func Comm by #REF!</definedName>
    <definedName name="BExD345FLWTNWLN5919CGC69OXJS" localSheetId="7" hidden="1">Addn #REF!</definedName>
    <definedName name="BExD345FLWTNWLN5919CGC69OXJS" hidden="1">Addn #REF!</definedName>
    <definedName name="BExD37LGJYVJFID61F08P9GB1FNV" localSheetId="7" hidden="1">SEU Func #REF!</definedName>
    <definedName name="BExD37LGJYVJFID61F08P9GB1FNV" hidden="1">SEU Func #REF!</definedName>
    <definedName name="BExD3FOR9N7H6TPIKASJH6RB78Y8" localSheetId="7" hidden="1">SEU Driver #REF!</definedName>
    <definedName name="BExD3FOR9N7H6TPIKASJH6RB78Y8" hidden="1">SEU Driver #REF!</definedName>
    <definedName name="BExD3SVHOP1C3T2Z7DH6IBE3P843" localSheetId="7" hidden="1">SEU Func #REF!</definedName>
    <definedName name="BExD3SVHOP1C3T2Z7DH6IBE3P843" hidden="1">SEU Func #REF!</definedName>
    <definedName name="BExD4UXT6QYCDEFJ4TR5HLDLP5GS" hidden="1">#REF!</definedName>
    <definedName name="BExD50179NSGUGLLUHX045A1AR1I" localSheetId="7" hidden="1">SEU Func #REF!</definedName>
    <definedName name="BExD50179NSGUGLLUHX045A1AR1I" hidden="1">SEU Func #REF!</definedName>
    <definedName name="BExD5WUM2VOHW0PHHK7UU3C5G4KA" localSheetId="7" hidden="1">Addn #REF!</definedName>
    <definedName name="BExD5WUM2VOHW0PHHK7UU3C5G4KA" hidden="1">Addn #REF!</definedName>
    <definedName name="BExD6L9V8D6IAI4B3RW8L9XB4E9U" localSheetId="7" hidden="1">Addn #REF!</definedName>
    <definedName name="BExD6L9V8D6IAI4B3RW8L9XB4E9U" hidden="1">Addn #REF!</definedName>
    <definedName name="BExD6SM96QF45B1K8P5SYGG16HU7" localSheetId="7" hidden="1">Functional #REF!</definedName>
    <definedName name="BExD6SM96QF45B1K8P5SYGG16HU7" hidden="1">Functional #REF!</definedName>
    <definedName name="BExD7ECGTP7A754YQVMXGZ6ODVJW" localSheetId="7" hidden="1">Addn #REF!</definedName>
    <definedName name="BExD7ECGTP7A754YQVMXGZ6ODVJW" hidden="1">Addn #REF!</definedName>
    <definedName name="BExD7MFRXGJ499ABP7FXYAGDBVBF" localSheetId="7" hidden="1">SEU Func Area by #REF!</definedName>
    <definedName name="BExD7MFRXGJ499ABP7FXYAGDBVBF" hidden="1">SEU Func Area by #REF!</definedName>
    <definedName name="BExD86TI39WBFO32YV2U8JXO98P4" localSheetId="7" hidden="1">SEU Func #REF!</definedName>
    <definedName name="BExD86TI39WBFO32YV2U8JXO98P4" hidden="1">SEU Func #REF!</definedName>
    <definedName name="BExD948GWQCYXUUZQK0PIOEBV29S" localSheetId="7" hidden="1">Financial &amp; Non-#REF!</definedName>
    <definedName name="BExD948GWQCYXUUZQK0PIOEBV29S" hidden="1">Financial &amp; Non-#REF!</definedName>
    <definedName name="BExDC683UDAXPU8TJ720TDYW01P3" localSheetId="7" hidden="1">Addn #REF!</definedName>
    <definedName name="BExDC683UDAXPU8TJ720TDYW01P3" hidden="1">Addn #REF!</definedName>
    <definedName name="BExDCS3PZTHRO9F13N38ECDVNS32" localSheetId="7" hidden="1">SCG Func #REF!</definedName>
    <definedName name="BExDCS3PZTHRO9F13N38ECDVNS32" hidden="1">SCG Func #REF!</definedName>
    <definedName name="BExEPN4D9U6D31SRSQ8GHI9K0EBT" localSheetId="7" hidden="1">Addn #REF!</definedName>
    <definedName name="BExEPN4D9U6D31SRSQ8GHI9K0EBT" hidden="1">Addn #REF!</definedName>
    <definedName name="BExEQ4I6HD9H5DM4DMM6GQ1EMDPK" localSheetId="7" hidden="1">SEU Func Comm by #REF!</definedName>
    <definedName name="BExEQ4I6HD9H5DM4DMM6GQ1EMDPK" hidden="1">SEU Func Comm by #REF!</definedName>
    <definedName name="BExEQPS9BRC55JZ9I5FYCQTKSEJN" localSheetId="7" hidden="1">SEU Func Area by #REF!</definedName>
    <definedName name="BExEQPS9BRC55JZ9I5FYCQTKSEJN" hidden="1">SEU Func Area by #REF!</definedName>
    <definedName name="BExEQRVTCIBYGOUBKNVPTZHMXHFR" localSheetId="7" hidden="1">Addn #REF!</definedName>
    <definedName name="BExEQRVTCIBYGOUBKNVPTZHMXHFR" hidden="1">Addn #REF!</definedName>
    <definedName name="BExERDLXL02M3SL45RHTWJUPCGS8" hidden="1">#REF!</definedName>
    <definedName name="BExERK1VAXZE8JQU29QXCUMOI6E2" hidden="1">#REF!</definedName>
    <definedName name="BExERKYD3HHJGPFDI9EDNNVI2ALK" localSheetId="7" hidden="1">Addn #REF!</definedName>
    <definedName name="BExERKYD3HHJGPFDI9EDNNVI2ALK" hidden="1">Addn #REF!</definedName>
    <definedName name="BExES2HHMG8HMKDE7EJU3AC0I6BR" localSheetId="7" hidden="1">Financial &amp; Non-#REF!</definedName>
    <definedName name="BExES2HHMG8HMKDE7EJU3AC0I6BR" hidden="1">Financial &amp; Non-#REF!</definedName>
    <definedName name="BExES6U1HSYY1KIDIHTNW3J42ZHS" localSheetId="7" hidden="1">Financial &amp; Non-#REF!</definedName>
    <definedName name="BExES6U1HSYY1KIDIHTNW3J42ZHS" hidden="1">Financial &amp; Non-#REF!</definedName>
    <definedName name="BExESH0UL4KHBDSX39ZAEWSMHVQY" localSheetId="7" hidden="1">Addn #REF!</definedName>
    <definedName name="BExESH0UL4KHBDSX39ZAEWSMHVQY" hidden="1">Addn #REF!</definedName>
    <definedName name="BExESMV5WEZAC2GDCQ810LXIR0DY" localSheetId="7" hidden="1">SCG Func #REF!</definedName>
    <definedName name="BExESMV5WEZAC2GDCQ810LXIR0DY" hidden="1">SCG Func #REF!</definedName>
    <definedName name="BExETF6PXKIF0BXNH3KRJ554Y0P6" localSheetId="7" hidden="1">SEU Func Area by #REF!</definedName>
    <definedName name="BExETF6PXKIF0BXNH3KRJ554Y0P6" hidden="1">SEU Func Area by #REF!</definedName>
    <definedName name="BExETT4JKBXWE85124PM89EQ4DRI" localSheetId="7" hidden="1">[0]!SDGE Func #REF!</definedName>
    <definedName name="BExETT4JKBXWE85124PM89EQ4DRI" hidden="1">[0]!SDGE Func #REF!</definedName>
    <definedName name="BExETWVC2ECF85WXYT8IOG6U8U18" hidden="1">#REF!</definedName>
    <definedName name="BExEUJHV8RCKINDDUZ9EKK2116MH" localSheetId="7" hidden="1">Addn #REF!</definedName>
    <definedName name="BExEUJHV8RCKINDDUZ9EKK2116MH" hidden="1">Addn #REF!</definedName>
    <definedName name="BExEUK8WG4Z6L2QA4QFT0Z8AITMS" localSheetId="7" hidden="1">Addn #REF!</definedName>
    <definedName name="BExEUK8WG4Z6L2QA4QFT0Z8AITMS" hidden="1">Addn #REF!</definedName>
    <definedName name="BExEUOAHO8X3MF3DLWEPAW6WVNI0" localSheetId="7" hidden="1">SEU Func Area by #REF!</definedName>
    <definedName name="BExEUOAHO8X3MF3DLWEPAW6WVNI0" hidden="1">SEU Func Area by #REF!</definedName>
    <definedName name="BExEUZDOS5IW0LBVFJWVEPY4C500" localSheetId="7" hidden="1">Addn #REF!</definedName>
    <definedName name="BExEUZDOS5IW0LBVFJWVEPY4C500" hidden="1">Addn #REF!</definedName>
    <definedName name="BExEV5Z2G00UNVZN78TCFNX15OKI" localSheetId="7" hidden="1">SEU Func Area by #REF!</definedName>
    <definedName name="BExEV5Z2G00UNVZN78TCFNX15OKI" hidden="1">SEU Func Area by #REF!</definedName>
    <definedName name="BExEVFKDB3I1PGDYRBZ2S7QG9M6W" localSheetId="7" hidden="1">Addn #REF!</definedName>
    <definedName name="BExEVFKDB3I1PGDYRBZ2S7QG9M6W" hidden="1">Addn #REF!</definedName>
    <definedName name="BExEVG0H7VPEOQHSNR964Y7Q0234" localSheetId="7" hidden="1">Addn #REF!</definedName>
    <definedName name="BExEVG0H7VPEOQHSNR964Y7Q0234" hidden="1">Addn #REF!</definedName>
    <definedName name="BExEVRZZXQNCUB14WPQ8GA48DQT3" localSheetId="7" hidden="1">Addn #REF!</definedName>
    <definedName name="BExEVRZZXQNCUB14WPQ8GA48DQT3" hidden="1">Addn #REF!</definedName>
    <definedName name="BExEVXUI6PQXR3D5BE29CJJ6DV2N" localSheetId="7" hidden="1">Functional #REF!</definedName>
    <definedName name="BExEVXUI6PQXR3D5BE29CJJ6DV2N" hidden="1">Functional #REF!</definedName>
    <definedName name="BExEWB18OJGAK1WTLGEY7JBB9YYA" localSheetId="7" hidden="1">SEU Func #REF!</definedName>
    <definedName name="BExEWB18OJGAK1WTLGEY7JBB9YYA" hidden="1">SEU Func #REF!</definedName>
    <definedName name="BExEWKXAR9PKJRKRQI6VK7GAUXR1" hidden="1">#REF!</definedName>
    <definedName name="BExEWM9T10EA58YE3U9SIXKEYV44" localSheetId="7" hidden="1">SEU Func #REF!</definedName>
    <definedName name="BExEWM9T10EA58YE3U9SIXKEYV44" hidden="1">SEU Func #REF!</definedName>
    <definedName name="BExEXM8E0F2BQDCLAB77JFLQ0PT9" localSheetId="7" hidden="1">Functional #REF!</definedName>
    <definedName name="BExEXM8E0F2BQDCLAB77JFLQ0PT9" hidden="1">Functional #REF!</definedName>
    <definedName name="BExEZ0A8XICFQ6C9HWDCGUHIDXDN" localSheetId="7" hidden="1">SEU Func #REF!</definedName>
    <definedName name="BExEZ0A8XICFQ6C9HWDCGUHIDXDN" hidden="1">SEU Func #REF!</definedName>
    <definedName name="BExEZ76ENXGOBF5PBXQJ70L9O2PZ" localSheetId="7" hidden="1">SEU Driver #REF!</definedName>
    <definedName name="BExEZ76ENXGOBF5PBXQJ70L9O2PZ" hidden="1">SEU Driver #REF!</definedName>
    <definedName name="BExEZA6AQF951QMNDZITNW6I9YF4" localSheetId="7" hidden="1">SEU Func #REF!</definedName>
    <definedName name="BExEZA6AQF951QMNDZITNW6I9YF4" hidden="1">SEU Func #REF!</definedName>
    <definedName name="BExEZHTCTFHWIE5X77O7X7BXREQI" localSheetId="7" hidden="1">SCG Func #REF!</definedName>
    <definedName name="BExEZHTCTFHWIE5X77O7X7BXREQI" hidden="1">SCG Func #REF!</definedName>
    <definedName name="BExEZJGS1LRPE6VTO367I075MALO" localSheetId="7" hidden="1">Addn #REF!</definedName>
    <definedName name="BExEZJGS1LRPE6VTO367I075MALO" hidden="1">Addn #REF!</definedName>
    <definedName name="BExEZNYMRBM329VJ6BYON8FE3A6P" hidden="1">#REF!</definedName>
    <definedName name="BExF0OISVALZJC3KCPHVSTSPJ06G" localSheetId="7" hidden="1">Addn #REF!</definedName>
    <definedName name="BExF0OISVALZJC3KCPHVSTSPJ06G" hidden="1">Addn #REF!</definedName>
    <definedName name="BExF1325NS5JVS6VT49CGOE612FK" localSheetId="7" hidden="1">SEU Func #REF!</definedName>
    <definedName name="BExF1325NS5JVS6VT49CGOE612FK" hidden="1">SEU Func #REF!</definedName>
    <definedName name="BExF1R6P0MN4JZAT3ZF12QGYH74R" localSheetId="7" hidden="1">SCG Func #REF!</definedName>
    <definedName name="BExF1R6P0MN4JZAT3ZF12QGYH74R" hidden="1">SCG Func #REF!</definedName>
    <definedName name="BExF22Q5GLEZIXJFJ9QNV296EVC9" localSheetId="7" hidden="1">SEU Driver by Func #REF!</definedName>
    <definedName name="BExF22Q5GLEZIXJFJ9QNV296EVC9" hidden="1">SEU Driver by Func #REF!</definedName>
    <definedName name="BExF2DNW3LPYTH861EFEUJNG7R3Y" localSheetId="7" hidden="1">SEU Func #REF!</definedName>
    <definedName name="BExF2DNW3LPYTH861EFEUJNG7R3Y" hidden="1">SEU Func #REF!</definedName>
    <definedName name="BExF3H2O11H0RHQ9Q7S28D9I2YFF" localSheetId="7" hidden="1">Functional #REF!</definedName>
    <definedName name="BExF3H2O11H0RHQ9Q7S28D9I2YFF" hidden="1">Functional #REF!</definedName>
    <definedName name="BExF3TYLWVJF9PW2Q562URNI9HS3" localSheetId="7" hidden="1">Addn #REF!</definedName>
    <definedName name="BExF3TYLWVJF9PW2Q562URNI9HS3" hidden="1">Addn #REF!</definedName>
    <definedName name="BExF3YWJ9AGH6R3FHIC5E2RHLM77" localSheetId="7" hidden="1">SEU Func #REF!</definedName>
    <definedName name="BExF3YWJ9AGH6R3FHIC5E2RHLM77" hidden="1">SEU Func #REF!</definedName>
    <definedName name="BExF3ZYEVITE9FYW53VPFQQ2F1NW" localSheetId="7" hidden="1">[0]!SDGE Func #REF!</definedName>
    <definedName name="BExF3ZYEVITE9FYW53VPFQQ2F1NW" hidden="1">[0]!SDGE Func #REF!</definedName>
    <definedName name="BExF415J0OXHQZRM64F05WAGOA0A" localSheetId="7" hidden="1">SEU Func Comm by #REF!</definedName>
    <definedName name="BExF415J0OXHQZRM64F05WAGOA0A" hidden="1">SEU Func Comm by #REF!</definedName>
    <definedName name="BExF421YI6V0HJL4LMQMKBC8KI1Z" localSheetId="7" hidden="1">Financial &amp; Non-#REF!</definedName>
    <definedName name="BExF421YI6V0HJL4LMQMKBC8KI1Z" hidden="1">Financial &amp; Non-#REF!</definedName>
    <definedName name="BExF4870SD6GYYBXV19HVKQE7S50" localSheetId="7" hidden="1">Addn #REF!</definedName>
    <definedName name="BExF4870SD6GYYBXV19HVKQE7S50" hidden="1">Addn #REF!</definedName>
    <definedName name="BExF4JVTKGSB9I6CJ72A7TOZE4CN" localSheetId="7" hidden="1">SEU Driver by Func #REF!</definedName>
    <definedName name="BExF4JVTKGSB9I6CJ72A7TOZE4CN" hidden="1">SEU Driver by Func #REF!</definedName>
    <definedName name="BExF4SQ23FGVM2RD7ROEH120ZOSM" localSheetId="7" hidden="1">Functional #REF!</definedName>
    <definedName name="BExF4SQ23FGVM2RD7ROEH120ZOSM" hidden="1">Functional #REF!</definedName>
    <definedName name="BExF579EMBCCKTQ787NH5YBB9CXI" localSheetId="7" hidden="1">SEU Driver by Func #REF!</definedName>
    <definedName name="BExF579EMBCCKTQ787NH5YBB9CXI" hidden="1">SEU Driver by Func #REF!</definedName>
    <definedName name="BExF59NQZO044CZ1UDDUUT1GMGGB" localSheetId="7" hidden="1">Addn #REF!</definedName>
    <definedName name="BExF59NQZO044CZ1UDDUUT1GMGGB" hidden="1">Addn #REF!</definedName>
    <definedName name="BExF5NALJ6KWCBF2J2SJV1RAKIIA" localSheetId="7" hidden="1">[0]!SDGE Func #REF!</definedName>
    <definedName name="BExF5NALJ6KWCBF2J2SJV1RAKIIA" hidden="1">[0]!SDGE Func #REF!</definedName>
    <definedName name="BExF6610V6SPKG6Y40RHAG258JBC" hidden="1">#REF!</definedName>
    <definedName name="BExF6TUPOWY2HNDNPUBPWMXJZVG1" localSheetId="7" hidden="1">Functional #REF!</definedName>
    <definedName name="BExF6TUPOWY2HNDNPUBPWMXJZVG1" hidden="1">Functional #REF!</definedName>
    <definedName name="BExF7AXRCV25ZBTOJ6CA7J6SRJPV" localSheetId="7" hidden="1">Addn #REF!</definedName>
    <definedName name="BExF7AXRCV25ZBTOJ6CA7J6SRJPV" hidden="1">Addn #REF!</definedName>
    <definedName name="BExF7YREKZ9KNA4NJFZO3ZUQYEKL" localSheetId="7" hidden="1">Functional #REF!</definedName>
    <definedName name="BExF7YREKZ9KNA4NJFZO3ZUQYEKL" hidden="1">Functional #REF!</definedName>
    <definedName name="BExGKN1EQXCDQEHXP2JYQQRYTRWK" localSheetId="7" hidden="1">Addn #REF!</definedName>
    <definedName name="BExGKN1EQXCDQEHXP2JYQQRYTRWK" hidden="1">Addn #REF!</definedName>
    <definedName name="BExGLHB4SQLGEEKYPK5PCSP8CXIU" localSheetId="7" hidden="1">SEU Func #REF!</definedName>
    <definedName name="BExGLHB4SQLGEEKYPK5PCSP8CXIU" hidden="1">SEU Func #REF!</definedName>
    <definedName name="BExGLKB1KMG0JUC55WOOFYX0L1QT" localSheetId="7" hidden="1">Financial &amp; Non-#REF!</definedName>
    <definedName name="BExGLKB1KMG0JUC55WOOFYX0L1QT" hidden="1">Financial &amp; Non-#REF!</definedName>
    <definedName name="BExGLQ02ITX09XCPFPXUSEY9X9O6" localSheetId="7" hidden="1">Addn #REF!</definedName>
    <definedName name="BExGLQ02ITX09XCPFPXUSEY9X9O6" hidden="1">Addn #REF!</definedName>
    <definedName name="BExGLYE4J4L87N4M36NDPS2FTWGP" localSheetId="7" hidden="1">Functional #REF!</definedName>
    <definedName name="BExGLYE4J4L87N4M36NDPS2FTWGP" hidden="1">Functional #REF!</definedName>
    <definedName name="BExGM1OUGUFAEN5JAJ448R6L0DC9" localSheetId="7" hidden="1">SEU Driver #REF!</definedName>
    <definedName name="BExGM1OUGUFAEN5JAJ448R6L0DC9" hidden="1">SEU Driver #REF!</definedName>
    <definedName name="BExGM4OR6LGJ4FDHDF9B4FQLO5VG" hidden="1">#REF!</definedName>
    <definedName name="BExGMMO4PGKI0FCLLW0Y83EE49RL" localSheetId="7" hidden="1">Addn #REF!</definedName>
    <definedName name="BExGMMO4PGKI0FCLLW0Y83EE49RL" hidden="1">Addn #REF!</definedName>
    <definedName name="BExGMTESDL71HXFF5HGI2UNODRJZ" localSheetId="7" hidden="1">SEU Driver by Func #REF!</definedName>
    <definedName name="BExGMTESDL71HXFF5HGI2UNODRJZ" hidden="1">SEU Driver by Func #REF!</definedName>
    <definedName name="BExGMVYK8MOJBCT6MO7TFJCQWCB4" localSheetId="7" hidden="1">Addn #REF!</definedName>
    <definedName name="BExGMVYK8MOJBCT6MO7TFJCQWCB4" hidden="1">Addn #REF!</definedName>
    <definedName name="BExGNLVTUF1UPFTN1H04SGPNRF7J" localSheetId="7" hidden="1">Functional #REF!</definedName>
    <definedName name="BExGNLVTUF1UPFTN1H04SGPNRF7J" hidden="1">Functional #REF!</definedName>
    <definedName name="BExGNW803QVDQPUE9JUS0V7PM9XV" localSheetId="7" hidden="1">Addn #REF!</definedName>
    <definedName name="BExGNW803QVDQPUE9JUS0V7PM9XV" hidden="1">Addn #REF!</definedName>
    <definedName name="BExGO39MU9M3YRTE728WTLYISKF8" localSheetId="7" hidden="1">Addn #REF!</definedName>
    <definedName name="BExGO39MU9M3YRTE728WTLYISKF8" hidden="1">Addn #REF!</definedName>
    <definedName name="BExGO9V0UPC4EUV2KNMCLR1LECQ7" localSheetId="7" hidden="1">Addn #REF!</definedName>
    <definedName name="BExGO9V0UPC4EUV2KNMCLR1LECQ7" hidden="1">Addn #REF!</definedName>
    <definedName name="BExGOBCYYQ32Y05966JGP890LR5P" localSheetId="7" hidden="1">Financial &amp; Non-#REF!</definedName>
    <definedName name="BExGOBCYYQ32Y05966JGP890LR5P" hidden="1">Financial &amp; Non-#REF!</definedName>
    <definedName name="BExGPJ9JSSVOEMUU1M5YPEVFX4NG" localSheetId="7" hidden="1">SEU Driver by Func #REF!</definedName>
    <definedName name="BExGPJ9JSSVOEMUU1M5YPEVFX4NG" hidden="1">SEU Driver by Func #REF!</definedName>
    <definedName name="BExGPYEBZP2PJXBPRNVLPF811HK5" localSheetId="7" hidden="1">Addn #REF!</definedName>
    <definedName name="BExGPYEBZP2PJXBPRNVLPF811HK5" hidden="1">Addn #REF!</definedName>
    <definedName name="BExGQ6SGHLX1UM9L4HFT426AGHTJ" hidden="1">#REF!</definedName>
    <definedName name="BExGQOMI69EAM2G0OO7JQ9QWBGHF" localSheetId="7" hidden="1">SCG Func #REF!</definedName>
    <definedName name="BExGQOMI69EAM2G0OO7JQ9QWBGHF" hidden="1">SCG Func #REF!</definedName>
    <definedName name="BExGQXM28CAHL5P2JT4MT12AXVKQ" localSheetId="7" hidden="1">Functional #REF!</definedName>
    <definedName name="BExGQXM28CAHL5P2JT4MT12AXVKQ" hidden="1">Functional #REF!</definedName>
    <definedName name="BExGR05TTS4EEK6FJB4Z1XNCU2IL" hidden="1">#REF!</definedName>
    <definedName name="BExGR2PH07U3CUHH1SJI9MSVTF4X" localSheetId="7" hidden="1">[0]!SDGE Func #REF!</definedName>
    <definedName name="BExGR2PH07U3CUHH1SJI9MSVTF4X" hidden="1">[0]!SDGE Func #REF!</definedName>
    <definedName name="BExGRCLIZJ7923TN9WTU4JZQTJYD" localSheetId="7" hidden="1">SEU Driver #REF!</definedName>
    <definedName name="BExGRCLIZJ7923TN9WTU4JZQTJYD" hidden="1">SEU Driver #REF!</definedName>
    <definedName name="BExGRNOQ1INB98JYFD7QR60QU8J0" localSheetId="7" hidden="1">Addn #REF!</definedName>
    <definedName name="BExGRNOQ1INB98JYFD7QR60QU8J0" hidden="1">Addn #REF!</definedName>
    <definedName name="BExGROABY17NJ0W01ONPLDSLT7KW" localSheetId="7" hidden="1">Addn #REF!</definedName>
    <definedName name="BExGROABY17NJ0W01ONPLDSLT7KW" hidden="1">Addn #REF!</definedName>
    <definedName name="BExGRTDQRTVRLDLDG9M3OT7SCRYO" hidden="1">#REF!</definedName>
    <definedName name="BExGS1H2LMB6GNAYU1SO8C2A7ZCY" hidden="1">#REF!</definedName>
    <definedName name="BExGSET422SC76HGF6BD7D0Y4AJ7" localSheetId="7" hidden="1">SEU Driver by Func #REF!</definedName>
    <definedName name="BExGSET422SC76HGF6BD7D0Y4AJ7" hidden="1">SEU Driver by Func #REF!</definedName>
    <definedName name="BExGSJLREUNQM8QN7XF7ULBE3ABJ" localSheetId="7" hidden="1">Functional #REF!</definedName>
    <definedName name="BExGSJLREUNQM8QN7XF7ULBE3ABJ" hidden="1">Functional #REF!</definedName>
    <definedName name="BExGSRP2RCVSVBEI53K7SAI5Q9PI" localSheetId="7" hidden="1">SCG Func #REF!</definedName>
    <definedName name="BExGSRP2RCVSVBEI53K7SAI5Q9PI" hidden="1">SCG Func #REF!</definedName>
    <definedName name="BExGSU3EO2DALPTV06MEXU0DGFQC" localSheetId="7" hidden="1">SEU Func #REF!</definedName>
    <definedName name="BExGSU3EO2DALPTV06MEXU0DGFQC" hidden="1">SEU Func #REF!</definedName>
    <definedName name="BExGT9TRBEXEWQ0B9KXJX7Z5UJRY" localSheetId="7" hidden="1">Financial &amp; Non-#REF!</definedName>
    <definedName name="BExGT9TRBEXEWQ0B9KXJX7Z5UJRY" hidden="1">Financial &amp; Non-#REF!</definedName>
    <definedName name="BExGTBMJUADXPOUCEYU665THGQO2" localSheetId="7" hidden="1">Functional #REF!</definedName>
    <definedName name="BExGTBMJUADXPOUCEYU665THGQO2" hidden="1">Functional #REF!</definedName>
    <definedName name="BExGTIITSO78YF6RR73QHWEYK87U" localSheetId="7" hidden="1">Addn #REF!</definedName>
    <definedName name="BExGTIITSO78YF6RR73QHWEYK87U" hidden="1">Addn #REF!</definedName>
    <definedName name="BExGUAOWJHFLPH9QVH93IOYVKOMO" localSheetId="7" hidden="1">[0]!SDGE Func #REF!</definedName>
    <definedName name="BExGUAOWJHFLPH9QVH93IOYVKOMO" hidden="1">[0]!SDGE Func #REF!</definedName>
    <definedName name="BExGUGJ7JW4B1Q93WL3HH2XKDWXW" localSheetId="7" hidden="1">Addn #REF!</definedName>
    <definedName name="BExGUGJ7JW4B1Q93WL3HH2XKDWXW" hidden="1">Addn #REF!</definedName>
    <definedName name="BExGUOBXX25SLEUMAHTMBBD37IF8" localSheetId="7" hidden="1">SCG Func #REF!</definedName>
    <definedName name="BExGUOBXX25SLEUMAHTMBBD37IF8" hidden="1">SCG Func #REF!</definedName>
    <definedName name="BExGV83UEDIYPPYAFYK850MTRA20" hidden="1">#REF!</definedName>
    <definedName name="BExGVWU3I1N98ZJLT37NV6U7MU41" localSheetId="7" hidden="1">Addn #REF!</definedName>
    <definedName name="BExGVWU3I1N98ZJLT37NV6U7MU41" hidden="1">Addn #REF!</definedName>
    <definedName name="BExGVXVSDMTHO66SM4TYGELLKBHR" localSheetId="7" hidden="1">SCG Func #REF!</definedName>
    <definedName name="BExGVXVSDMTHO66SM4TYGELLKBHR" hidden="1">SCG Func #REF!</definedName>
    <definedName name="BExGW1XJNF8ZA5174XEG2T1BA0LK" hidden="1">#REF!</definedName>
    <definedName name="BExGX3E1UUGUNWM7H46KUNH1G7V9" localSheetId="7" hidden="1">SEU Func Area by #REF!</definedName>
    <definedName name="BExGX3E1UUGUNWM7H46KUNH1G7V9" hidden="1">SEU Func Area by #REF!</definedName>
    <definedName name="BExGXFDNXOOKOD5MZTQ0KVDF4N34" hidden="1">#REF!</definedName>
    <definedName name="BExGXNX1TWG5GTUBXCTBTF1B4KJV" localSheetId="7" hidden="1">Financial &amp; Non-#REF!</definedName>
    <definedName name="BExGXNX1TWG5GTUBXCTBTF1B4KJV" hidden="1">Financial &amp; Non-#REF!</definedName>
    <definedName name="BExGXQM6KA3CYNQRFGYQ73WXXG17" localSheetId="7" hidden="1">[0]!SDGE Func #REF!</definedName>
    <definedName name="BExGXQM6KA3CYNQRFGYQ73WXXG17" hidden="1">[0]!SDGE Func #REF!</definedName>
    <definedName name="BExGXX7JK0MPSZQT0YGZ8WBGKX1B" localSheetId="7" hidden="1">Addn #REF!</definedName>
    <definedName name="BExGXX7JK0MPSZQT0YGZ8WBGKX1B" hidden="1">Addn #REF!</definedName>
    <definedName name="BExGY55KGVQABF1JSG4UW8ZYF0V0" localSheetId="7" hidden="1">Addn #REF!</definedName>
    <definedName name="BExGY55KGVQABF1JSG4UW8ZYF0V0" hidden="1">Addn #REF!</definedName>
    <definedName name="BExGY7ZZ56Z6VYPBCD3UONC4EJZG" localSheetId="7" hidden="1">Functional #REF!</definedName>
    <definedName name="BExGY7ZZ56Z6VYPBCD3UONC4EJZG" hidden="1">Functional #REF!</definedName>
    <definedName name="BExGY9CMOVKAA1T7PZKIYJK1B21L" localSheetId="7" hidden="1">Addn #REF!</definedName>
    <definedName name="BExGY9CMOVKAA1T7PZKIYJK1B21L" hidden="1">Addn #REF!</definedName>
    <definedName name="BExGYKL4E6PDS7BORYW6OIYDZ08D" hidden="1">#REF!</definedName>
    <definedName name="BExGZANU0NKBR7BENVVONMA3G9VH" localSheetId="7" hidden="1">Functional #REF!</definedName>
    <definedName name="BExGZANU0NKBR7BENVVONMA3G9VH" hidden="1">Functional #REF!</definedName>
    <definedName name="BExGZE3V7GJL3EY0JX5GX8MBWN8U" localSheetId="7" hidden="1">SEU Func Comm by #REF!</definedName>
    <definedName name="BExGZE3V7GJL3EY0JX5GX8MBWN8U" hidden="1">SEU Func Comm by #REF!</definedName>
    <definedName name="BExGZEPFQH1LIB70VVOS2H2BZGAG" localSheetId="7" hidden="1">SEU Driver #REF!</definedName>
    <definedName name="BExGZEPFQH1LIB70VVOS2H2BZGAG" hidden="1">SEU Driver #REF!</definedName>
    <definedName name="BExGZHJZPD8DKFQ3732QJAL8QVXT" localSheetId="7" hidden="1">Addn #REF!</definedName>
    <definedName name="BExGZHJZPD8DKFQ3732QJAL8QVXT" hidden="1">Addn #REF!</definedName>
    <definedName name="BExGZJ1XKN2W09Q7JR3W6MM4STLQ" localSheetId="7" hidden="1">Financial &amp; Non-#REF!</definedName>
    <definedName name="BExGZJ1XKN2W09Q7JR3W6MM4STLQ" hidden="1">Financial &amp; Non-#REF!</definedName>
    <definedName name="BExGZQZS6V2URKO3EIGKOOVHUU3H" localSheetId="7" hidden="1">Addn #REF!</definedName>
    <definedName name="BExGZQZS6V2URKO3EIGKOOVHUU3H" hidden="1">Addn #REF!</definedName>
    <definedName name="BExH0IKGVHOBJIDPCZHJ479O3SRP" localSheetId="7" hidden="1">SEU Func #REF!</definedName>
    <definedName name="BExH0IKGVHOBJIDPCZHJ479O3SRP" hidden="1">SEU Func #REF!</definedName>
    <definedName name="BExH1YKD2I1DBVJNDJET8J83W122" localSheetId="7" hidden="1">[0]!SDGE Func #REF!</definedName>
    <definedName name="BExH1YKD2I1DBVJNDJET8J83W122" hidden="1">[0]!SDGE Func #REF!</definedName>
    <definedName name="BExH2CY9K2FSWO15D9QFCTPUHA9H" localSheetId="7" hidden="1">Addn #REF!</definedName>
    <definedName name="BExH2CY9K2FSWO15D9QFCTPUHA9H" hidden="1">Addn #REF!</definedName>
    <definedName name="BExH2D91ZFWCDB3SI5A50B000FVX" localSheetId="7" hidden="1">Addn #REF!</definedName>
    <definedName name="BExH2D91ZFWCDB3SI5A50B000FVX" hidden="1">Addn #REF!</definedName>
    <definedName name="BExH2YZ94P6CDZWU4OBA137L6UHO" localSheetId="7" hidden="1">SEU Func #REF!</definedName>
    <definedName name="BExH2YZ94P6CDZWU4OBA137L6UHO" hidden="1">SEU Func #REF!</definedName>
    <definedName name="BExH3P7DTX62RPMIDHX5GI04FYKQ" localSheetId="7" hidden="1">Functional #REF!</definedName>
    <definedName name="BExH3P7DTX62RPMIDHX5GI04FYKQ" hidden="1">Functional #REF!</definedName>
    <definedName name="BExH4ETUSFTMPBY6PV1SWMC6QX5G" hidden="1">#REF!</definedName>
    <definedName name="BExIFSCMTI0FAJ8EV2XHIBYCOK6I" localSheetId="7" hidden="1">Addn #REF!</definedName>
    <definedName name="BExIFSCMTI0FAJ8EV2XHIBYCOK6I" hidden="1">Addn #REF!</definedName>
    <definedName name="BExIH2T1CRIPNN2YFR7GOWLYEA52" localSheetId="7" hidden="1">SCG Func #REF!</definedName>
    <definedName name="BExIH2T1CRIPNN2YFR7GOWLYEA52" hidden="1">SCG Func #REF!</definedName>
    <definedName name="BExIH2T1IY9JQEUFBZ4JLOJV0TG5" localSheetId="7" hidden="1">Functional #REF!</definedName>
    <definedName name="BExIH2T1IY9JQEUFBZ4JLOJV0TG5" hidden="1">Functional #REF!</definedName>
    <definedName name="BExIHGAIUBSYBR9A804NA3TRM4S8" hidden="1">#REF!</definedName>
    <definedName name="BExIHZRVCSHLCGDXWK8U6MU55AB7" localSheetId="7" hidden="1">SEU Func #REF!</definedName>
    <definedName name="BExIHZRVCSHLCGDXWK8U6MU55AB7" hidden="1">SEU Func #REF!</definedName>
    <definedName name="BExII4VA48OXWGVJF9IBSMUY9V98" localSheetId="7" hidden="1">Functional #REF!</definedName>
    <definedName name="BExII4VA48OXWGVJF9IBSMUY9V98" hidden="1">Functional #REF!</definedName>
    <definedName name="BExII7EXHAHJM240CRUWBO9962O7" localSheetId="7" hidden="1">Addn #REF!</definedName>
    <definedName name="BExII7EXHAHJM240CRUWBO9962O7" hidden="1">Addn #REF!</definedName>
    <definedName name="BExIITW628XK67X2U1OPK4J84ZEV" hidden="1">#REF!</definedName>
    <definedName name="BExIJ7DPBEAMQ0MSR84W0UBZWEGS" localSheetId="7" hidden="1">SEU Func #REF!</definedName>
    <definedName name="BExIJ7DPBEAMQ0MSR84W0UBZWEGS" hidden="1">SEU Func #REF!</definedName>
    <definedName name="BExIJA84K6XVD5SKJPK4SV2P73TB" hidden="1">#REF!</definedName>
    <definedName name="BExIJNPMVEY41OWJGVYMC94PWIYE" localSheetId="7" hidden="1">Addn #REF!</definedName>
    <definedName name="BExIJNPMVEY41OWJGVYMC94PWIYE" hidden="1">Addn #REF!</definedName>
    <definedName name="BExIJPIDP9JV8OJLIDAYGPANDFSY" localSheetId="7" hidden="1">Financial &amp; Non-#REF!</definedName>
    <definedName name="BExIJPIDP9JV8OJLIDAYGPANDFSY" hidden="1">Financial &amp; Non-#REF!</definedName>
    <definedName name="BExIJPNPAAVDZH0GGK1FKGQPZZSM" hidden="1">#REF!</definedName>
    <definedName name="BExIK1HYH5WNNXHXQ1OWPYCTHU72" localSheetId="7" hidden="1">Addn #REF!</definedName>
    <definedName name="BExIK1HYH5WNNXHXQ1OWPYCTHU72" hidden="1">Addn #REF!</definedName>
    <definedName name="BExIKEZJKO4ZEDFGQII0YK1U11JZ" hidden="1">#REF!</definedName>
    <definedName name="BExIKRKOIS45NJ5YKIDVWPQOYOL9" localSheetId="7" hidden="1">Addn #REF!</definedName>
    <definedName name="BExIKRKOIS45NJ5YKIDVWPQOYOL9" hidden="1">Addn #REF!</definedName>
    <definedName name="BExIL4B5GFRFNQH8Q8AMHVEHCUZO" localSheetId="7" hidden="1">Functional #REF!</definedName>
    <definedName name="BExIL4B5GFRFNQH8Q8AMHVEHCUZO" hidden="1">Functional #REF!</definedName>
    <definedName name="BExIL4GLR59EU0W87F88F2QG1Z8O" hidden="1">#REF!</definedName>
    <definedName name="BExILAR1ZPEWM5YR24H92C0JDRRN" localSheetId="7" hidden="1">Addn #REF!</definedName>
    <definedName name="BExILAR1ZPEWM5YR24H92C0JDRRN" hidden="1">Addn #REF!</definedName>
    <definedName name="BExILDATS6PRT5N7FTAWPKOBH5B7" hidden="1">#REF!</definedName>
    <definedName name="BExILWHDUF5X53U4Q4U0I1JKVVE5" localSheetId="7" hidden="1">Functional #REF!</definedName>
    <definedName name="BExILWHDUF5X53U4Q4U0I1JKVVE5" hidden="1">Functional #REF!</definedName>
    <definedName name="BExIM4VIKFX1GI2KS4JBBQD4OZC4" localSheetId="7" hidden="1">Addn #REF!</definedName>
    <definedName name="BExIM4VIKFX1GI2KS4JBBQD4OZC4" hidden="1">Addn #REF!</definedName>
    <definedName name="BExIMC2EV8MZFYH202AYX95VN5T4" localSheetId="7" hidden="1">Functional #REF!</definedName>
    <definedName name="BExIMC2EV8MZFYH202AYX95VN5T4" hidden="1">Functional #REF!</definedName>
    <definedName name="BExIMQ5KZ1K5TTI03C4VA04B2U57" localSheetId="7" hidden="1">Functional #REF!</definedName>
    <definedName name="BExIMQ5KZ1K5TTI03C4VA04B2U57" hidden="1">Functional #REF!</definedName>
    <definedName name="BExIN13AVDPXLS4PF4Z9M9G1Z76E" localSheetId="7" hidden="1">SEU Func #REF!</definedName>
    <definedName name="BExIN13AVDPXLS4PF4Z9M9G1Z76E" hidden="1">SEU Func #REF!</definedName>
    <definedName name="BExIND86ZS4TEVYV6ZK18DKTBFIO" localSheetId="7" hidden="1">SEU Driver by Func #REF!</definedName>
    <definedName name="BExIND86ZS4TEVYV6ZK18DKTBFIO" hidden="1">SEU Driver by Func #REF!</definedName>
    <definedName name="BExIO8P4YOIMV1JAWVAZ4DO6021M" localSheetId="7" hidden="1">Addn #REF!</definedName>
    <definedName name="BExIO8P4YOIMV1JAWVAZ4DO6021M" hidden="1">Addn #REF!</definedName>
    <definedName name="BExIP5D60RQDO1HRB19L6DCT83H4" localSheetId="7" hidden="1">Addn #REF!</definedName>
    <definedName name="BExIP5D60RQDO1HRB19L6DCT83H4" hidden="1">Addn #REF!</definedName>
    <definedName name="BExIPBNM3CSLE9YV7LOT0R11MJBI" localSheetId="7" hidden="1">Addn #REF!</definedName>
    <definedName name="BExIPBNM3CSLE9YV7LOT0R11MJBI" hidden="1">Addn #REF!</definedName>
    <definedName name="BExIQ92Q0519J5MJF4MW49ZAAUV6" localSheetId="7" hidden="1">SCG Func #REF!</definedName>
    <definedName name="BExIQ92Q0519J5MJF4MW49ZAAUV6" hidden="1">SCG Func #REF!</definedName>
    <definedName name="BExIQEM98FHB6XHBDY1JFPRGK4MD" localSheetId="7" hidden="1">Addn #REF!</definedName>
    <definedName name="BExIQEM98FHB6XHBDY1JFPRGK4MD" hidden="1">Addn #REF!</definedName>
    <definedName name="BExIQK0GFOIXW53793KMLA7DSQWI" localSheetId="7" hidden="1">Addn #REF!</definedName>
    <definedName name="BExIQK0GFOIXW53793KMLA7DSQWI" hidden="1">Addn #REF!</definedName>
    <definedName name="BExIQS98Y1Q64V6T2E9KQVFOKVI8" localSheetId="7" hidden="1">Addn #REF!</definedName>
    <definedName name="BExIQS98Y1Q64V6T2E9KQVFOKVI8" hidden="1">Addn #REF!</definedName>
    <definedName name="BExIQTG93KR7ME8UBCBGVA6APZ6M" localSheetId="7" hidden="1">SEU Driver by Func #REF!</definedName>
    <definedName name="BExIQTG93KR7ME8UBCBGVA6APZ6M" hidden="1">SEU Driver by Func #REF!</definedName>
    <definedName name="BExIR9SCR713IFP0WZBGWVXN92JA" localSheetId="7" hidden="1">SEU Func #REF!</definedName>
    <definedName name="BExIR9SCR713IFP0WZBGWVXN92JA" hidden="1">SEU Func #REF!</definedName>
    <definedName name="BExIRG2YB6U8XHVW0HAGK8L4KEYV" localSheetId="7" hidden="1">Addn #REF!</definedName>
    <definedName name="BExIRG2YB6U8XHVW0HAGK8L4KEYV" hidden="1">Addn #REF!</definedName>
    <definedName name="BExIRL0WRAH90TEKQ2PU8MXBVPBM" hidden="1">#REF!</definedName>
    <definedName name="BExIRNVGNU73CEF6ALOGYUNOW0U7" localSheetId="7" hidden="1">SCG Func #REF!</definedName>
    <definedName name="BExIRNVGNU73CEF6ALOGYUNOW0U7" hidden="1">SCG Func #REF!</definedName>
    <definedName name="BExIRVO0QSGCASW0AWUQM10DO92I" localSheetId="7" hidden="1">Addn #REF!</definedName>
    <definedName name="BExIRVO0QSGCASW0AWUQM10DO92I" hidden="1">Addn #REF!</definedName>
    <definedName name="BExIS0WSQ5Z8QJQFTZYMXQZN5YCN" localSheetId="7" hidden="1">SEU Driver by Func #REF!</definedName>
    <definedName name="BExIS0WSQ5Z8QJQFTZYMXQZN5YCN" hidden="1">SEU Driver by Func #REF!</definedName>
    <definedName name="BExIS4YIQALZA992UXXBU4JDFBGM" localSheetId="7" hidden="1">Addn #REF!</definedName>
    <definedName name="BExIS4YIQALZA992UXXBU4JDFBGM" hidden="1">Addn #REF!</definedName>
    <definedName name="BExISG72A6BHVE3NBQVTYPSLT7KB" localSheetId="7" hidden="1">Addn #REF!</definedName>
    <definedName name="BExISG72A6BHVE3NBQVTYPSLT7KB" hidden="1">Addn #REF!</definedName>
    <definedName name="BExITABBUGATHQ5Y5MAOQP5SH17Q" localSheetId="7" hidden="1">SEU Func #REF!</definedName>
    <definedName name="BExITABBUGATHQ5Y5MAOQP5SH17Q" hidden="1">SEU Func #REF!</definedName>
    <definedName name="BExITARJVCVQ5G6KQDP88RC6QHCY" localSheetId="7" hidden="1">SEU Driver by Func #REF!</definedName>
    <definedName name="BExITARJVCVQ5G6KQDP88RC6QHCY" hidden="1">SEU Driver by Func #REF!</definedName>
    <definedName name="BExITBIGWP0MJPJSN8IZU3RMEAWJ" localSheetId="7" hidden="1">Addn #REF!</definedName>
    <definedName name="BExITBIGWP0MJPJSN8IZU3RMEAWJ" hidden="1">Addn #REF!</definedName>
    <definedName name="BExITOP7O4BSUW087EKMYLKB4UXR" localSheetId="7" hidden="1">Addn #REF!</definedName>
    <definedName name="BExITOP7O4BSUW087EKMYLKB4UXR" hidden="1">Addn #REF!</definedName>
    <definedName name="BExIUBXHE3WUI9QDGCGHET2XGDAL" localSheetId="7" hidden="1">Addn #REF!</definedName>
    <definedName name="BExIUBXHE3WUI9QDGCGHET2XGDAL" hidden="1">Addn #REF!</definedName>
    <definedName name="BExIV8QOQ84LJ5PXUX5MI80QGD5Q" localSheetId="7" hidden="1">SEU Driver #REF!</definedName>
    <definedName name="BExIV8QOQ84LJ5PXUX5MI80QGD5Q" hidden="1">SEU Driver #REF!</definedName>
    <definedName name="BExIW726IGZYRA6TJ5ZLKE7ABQG8" localSheetId="7" hidden="1">Addn #REF!</definedName>
    <definedName name="BExIW726IGZYRA6TJ5ZLKE7ABQG8" hidden="1">Addn #REF!</definedName>
    <definedName name="BExIWEJX25D5FZQI9Z7LS76QACOK" localSheetId="7" hidden="1">SEU Func #REF!</definedName>
    <definedName name="BExIWEJX25D5FZQI9Z7LS76QACOK" hidden="1">SEU Func #REF!</definedName>
    <definedName name="BExIWX4QUS8GZI89PS41C2PO12UH" hidden="1">#REF!</definedName>
    <definedName name="BExIXEYRZT15Z6D54TJWMF3SWCQP" localSheetId="7" hidden="1">SEU Driver #REF!</definedName>
    <definedName name="BExIXEYRZT15Z6D54TJWMF3SWCQP" hidden="1">SEU Driver #REF!</definedName>
    <definedName name="BExIXNCWXXNR81ZIR70WT7ST77V6" hidden="1">#REF!</definedName>
    <definedName name="BExIXR95Q2IRU8YKZAQATRN0FWV6" localSheetId="7" hidden="1">Addn #REF!</definedName>
    <definedName name="BExIXR95Q2IRU8YKZAQATRN0FWV6" hidden="1">Addn #REF!</definedName>
    <definedName name="BExIXZ1KHL3SNHLFECYBDHKZ6U46" localSheetId="7" hidden="1">Financial &amp; Non-#REF!</definedName>
    <definedName name="BExIXZ1KHL3SNHLFECYBDHKZ6U46" hidden="1">Financial &amp; Non-#REF!</definedName>
    <definedName name="BExIXZXWB0BZMJ1121LAL9FZAMPY" hidden="1">#REF!</definedName>
    <definedName name="BExIXZY37U9ICT1J1TGVVPDR0J6T" localSheetId="7" hidden="1">Addn #REF!</definedName>
    <definedName name="BExIXZY37U9ICT1J1TGVVPDR0J6T" hidden="1">Addn #REF!</definedName>
    <definedName name="BExIYBS6OBX000CKF26KUVT6PKXL" localSheetId="7" hidden="1">[0]!SDGE Func #REF!</definedName>
    <definedName name="BExIYBS6OBX000CKF26KUVT6PKXL" hidden="1">[0]!SDGE Func #REF!</definedName>
    <definedName name="BExIYHH6IUOGFPR0AUG0J2X3E6P1" localSheetId="7" hidden="1">SEU Func #REF!</definedName>
    <definedName name="BExIYHH6IUOGFPR0AUG0J2X3E6P1" hidden="1">SEU Func #REF!</definedName>
    <definedName name="BExIZ6STDECZVLI5IBZWNWSATJ4K" hidden="1">#REF!</definedName>
    <definedName name="BExIZ7954XTG6TZNHLKX4KDKM9AL" localSheetId="7" hidden="1">[0]!SDGE Func #REF!</definedName>
    <definedName name="BExIZ7954XTG6TZNHLKX4KDKM9AL" hidden="1">[0]!SDGE Func #REF!</definedName>
    <definedName name="BExIZL6QTBF2FNZRHMADQY6XGJNX" localSheetId="7" hidden="1">[0]!SDGE Func #REF!</definedName>
    <definedName name="BExIZL6QTBF2FNZRHMADQY6XGJNX" hidden="1">[0]!SDGE Func #REF!</definedName>
    <definedName name="BExJ0K955EICJ1YH4ZJN1EIAPCZU" hidden="1">#REF!</definedName>
    <definedName name="BExKDX3VKK7MG2TKGKAVMP2ALL86" localSheetId="7" hidden="1">SEU Driver by Func #REF!</definedName>
    <definedName name="BExKDX3VKK7MG2TKGKAVMP2ALL86" hidden="1">SEU Driver by Func #REF!</definedName>
    <definedName name="BExKESQ2K3X7U1M7WJDWS8NN1TYL" localSheetId="7" hidden="1">Addn #REF!</definedName>
    <definedName name="BExKESQ2K3X7U1M7WJDWS8NN1TYL" hidden="1">Addn #REF!</definedName>
    <definedName name="BExKF1KFA6ISNT7S5JBN7SJ6HN1G" hidden="1">#REF!</definedName>
    <definedName name="BExKFMZTST3O2X2Y679VNNJ5G5IT" localSheetId="7" hidden="1">Addn #REF!</definedName>
    <definedName name="BExKFMZTST3O2X2Y679VNNJ5G5IT" hidden="1">Addn #REF!</definedName>
    <definedName name="BExKFY31TCY75OMUQNG8CGUAAIZH" localSheetId="7" hidden="1">SEU Func #REF!</definedName>
    <definedName name="BExKFY31TCY75OMUQNG8CGUAAIZH" hidden="1">SEU Func #REF!</definedName>
    <definedName name="BExKGB4BKOPM9LE0VKOE03YHIQQM" localSheetId="7" hidden="1">[0]!SDGE Func #REF!</definedName>
    <definedName name="BExKGB4BKOPM9LE0VKOE03YHIQQM" hidden="1">[0]!SDGE Func #REF!</definedName>
    <definedName name="BExKGK414LP3SF9H998WCWSOZ2RF" localSheetId="7" hidden="1">SEU Func Comm by #REF!</definedName>
    <definedName name="BExKGK414LP3SF9H998WCWSOZ2RF" hidden="1">SEU Func Comm by #REF!</definedName>
    <definedName name="BExKGYCEMSXID5NF8FBMWC5E4K2K" localSheetId="7" hidden="1">SEU Func #REF!</definedName>
    <definedName name="BExKGYCEMSXID5NF8FBMWC5E4K2K" hidden="1">SEU Func #REF!</definedName>
    <definedName name="BExKH58LCFIHH716PTTOB278LXGP" localSheetId="7" hidden="1">SEU Func Area by #REF!</definedName>
    <definedName name="BExKH58LCFIHH716PTTOB278LXGP" hidden="1">SEU Func Area by #REF!</definedName>
    <definedName name="BExKH8DY8MFUAOSM43HQ8ZLUIYDQ" localSheetId="7" hidden="1">SEU Func Comm by #REF!</definedName>
    <definedName name="BExKH8DY8MFUAOSM43HQ8ZLUIYDQ" hidden="1">SEU Func Comm by #REF!</definedName>
    <definedName name="BExKHZICQ1E9QB703OWB9P9TA3GE" hidden="1">#REF!</definedName>
    <definedName name="BExKI5I5KMP8GK5LXTIJRDIZI45R" localSheetId="7" hidden="1">Financial &amp; Non-#REF!</definedName>
    <definedName name="BExKI5I5KMP8GK5LXTIJRDIZI45R" hidden="1">Financial &amp; Non-#REF!</definedName>
    <definedName name="BExKI6PB6I40BP844JARMGLG2SEB" localSheetId="7" hidden="1">SEU Func Comm by #REF!</definedName>
    <definedName name="BExKI6PB6I40BP844JARMGLG2SEB" hidden="1">SEU Func Comm by #REF!</definedName>
    <definedName name="BExKIQXJ967YLRAPFPZG794BH5FH" hidden="1">#REF!</definedName>
    <definedName name="BExKJ449OV40VVKF65OXB94QVZRT" localSheetId="7" hidden="1">[0]!SDGE Func #REF!</definedName>
    <definedName name="BExKJ449OV40VVKF65OXB94QVZRT" hidden="1">[0]!SDGE Func #REF!</definedName>
    <definedName name="BExKJDK7IFNOH6RPBUJFQZKBG9OH" hidden="1">#REF!</definedName>
    <definedName name="BExKJQWAL54M0GRP4G9LT5MZ4OMD" localSheetId="7" hidden="1">Functional #REF!</definedName>
    <definedName name="BExKJQWAL54M0GRP4G9LT5MZ4OMD" hidden="1">Functional #REF!</definedName>
    <definedName name="BExKJSP190NZYQ5XVLKC55XXONA5" localSheetId="7" hidden="1">Financial &amp; Non-#REF!</definedName>
    <definedName name="BExKJSP190NZYQ5XVLKC55XXONA5" hidden="1">Financial &amp; Non-#REF!</definedName>
    <definedName name="BExKK133OOFMQ7OWQCIX64AAKG2L" localSheetId="7" hidden="1">Functional #REF!</definedName>
    <definedName name="BExKK133OOFMQ7OWQCIX64AAKG2L" hidden="1">Functional #REF!</definedName>
    <definedName name="BExKK2VV978E5BT67CQZMWKW3LM0" localSheetId="7" hidden="1">SEU Driver #REF!</definedName>
    <definedName name="BExKK2VV978E5BT67CQZMWKW3LM0" hidden="1">SEU Driver #REF!</definedName>
    <definedName name="BExKKKPT0RT08PFXTO1TW4GD4O72" localSheetId="7" hidden="1">Financial &amp; Non-#REF!</definedName>
    <definedName name="BExKKKPT0RT08PFXTO1TW4GD4O72" hidden="1">Financial &amp; Non-#REF!</definedName>
    <definedName name="BExKKQ3YKPG0QQ2CCOWY5FOQL6XM" localSheetId="7" hidden="1">Functional #REF!</definedName>
    <definedName name="BExKKQ3YKPG0QQ2CCOWY5FOQL6XM" hidden="1">Functional #REF!</definedName>
    <definedName name="BExKL9FUJ2MAP5ZX5Z9FRXDH8NYC" localSheetId="7" hidden="1">Addn #REF!</definedName>
    <definedName name="BExKL9FUJ2MAP5ZX5Z9FRXDH8NYC" hidden="1">Addn #REF!</definedName>
    <definedName name="BExKM8YAU64ZSHWSTOSVCXXSSCW3" localSheetId="7" hidden="1">Addn #REF!</definedName>
    <definedName name="BExKM8YAU64ZSHWSTOSVCXXSSCW3" hidden="1">Addn #REF!</definedName>
    <definedName name="BExKML3DLDIN5KIOOVS39URB556K" localSheetId="7" hidden="1">SEU Driver #REF!</definedName>
    <definedName name="BExKML3DLDIN5KIOOVS39URB556K" hidden="1">SEU Driver #REF!</definedName>
    <definedName name="BExKNYOZYS7I7HLZ129C2GRARZ16" localSheetId="7" hidden="1">Addn #REF!</definedName>
    <definedName name="BExKNYOZYS7I7HLZ129C2GRARZ16" hidden="1">Addn #REF!</definedName>
    <definedName name="BExKP7Y39UUGJ27U56FD2ME1KEP8" hidden="1">#REF!</definedName>
    <definedName name="BExKPRKVLJ5V59B8JWBKL52I9LUS" localSheetId="7" hidden="1">SEU Driver #REF!</definedName>
    <definedName name="BExKPRKVLJ5V59B8JWBKL52I9LUS" hidden="1">SEU Driver #REF!</definedName>
    <definedName name="BExKQ0F2NKVWWZKV3BGXGP4M2VAB" localSheetId="7" hidden="1">Financial &amp; Non-#REF!</definedName>
    <definedName name="BExKQ0F2NKVWWZKV3BGXGP4M2VAB" hidden="1">Financial &amp; Non-#REF!</definedName>
    <definedName name="BExKQ8NVLIT2Y22ECVW8NVPOMRIS" localSheetId="7" hidden="1">Addn #REF!</definedName>
    <definedName name="BExKQ8NVLIT2Y22ECVW8NVPOMRIS" hidden="1">Addn #REF!</definedName>
    <definedName name="BExKR1VTU35AA8MJSWNOC03YM1QJ" localSheetId="7" hidden="1">Functional #REF!</definedName>
    <definedName name="BExKR1VTU35AA8MJSWNOC03YM1QJ" hidden="1">Functional #REF!</definedName>
    <definedName name="BExKR8RYW6MVQ90YGUFXYV8L34Y9" localSheetId="7" hidden="1">Addn #REF!</definedName>
    <definedName name="BExKR8RYW6MVQ90YGUFXYV8L34Y9" hidden="1">Addn #REF!</definedName>
    <definedName name="BExKRWQXIQ0Z9KBXHOCWW79NEIMQ" localSheetId="7" hidden="1">SEU Driver by Func #REF!</definedName>
    <definedName name="BExKRWQXIQ0Z9KBXHOCWW79NEIMQ" hidden="1">SEU Driver by Func #REF!</definedName>
    <definedName name="BExKS6N0RWV8M0L0SWKOTCW30V6N" localSheetId="7" hidden="1">SCG Func #REF!</definedName>
    <definedName name="BExKS6N0RWV8M0L0SWKOTCW30V6N" hidden="1">SCG Func #REF!</definedName>
    <definedName name="BExKS73AFX6IOPJ24COHC5Y30145" localSheetId="7" hidden="1">Addn #REF!</definedName>
    <definedName name="BExKS73AFX6IOPJ24COHC5Y30145" hidden="1">Addn #REF!</definedName>
    <definedName name="BExKTCLKTZQTBMY9VWLXLV0JMA9G" localSheetId="7" hidden="1">SCG Func #REF!</definedName>
    <definedName name="BExKTCLKTZQTBMY9VWLXLV0JMA9G" hidden="1">SCG Func #REF!</definedName>
    <definedName name="BExKTWOHI8PDZ0JPTTE7Q0RFDQ6A" localSheetId="7" hidden="1">SEU Func Comm by #REF!</definedName>
    <definedName name="BExKTWOHI8PDZ0JPTTE7Q0RFDQ6A" hidden="1">SEU Func Comm by #REF!</definedName>
    <definedName name="BExKU39VGJLLYZIYK7152IIOF3QO" localSheetId="7" hidden="1">Functional #REF!</definedName>
    <definedName name="BExKU39VGJLLYZIYK7152IIOF3QO" hidden="1">Functional #REF!</definedName>
    <definedName name="BExKU8YVHGSXISXM3VLI5L8DZB9M" localSheetId="7" hidden="1">Addn #REF!</definedName>
    <definedName name="BExKU8YVHGSXISXM3VLI5L8DZB9M" hidden="1">Addn #REF!</definedName>
    <definedName name="BExKUBTB0I4XX7MY353FZD37JTT1" localSheetId="7" hidden="1">Addn #REF!</definedName>
    <definedName name="BExKUBTB0I4XX7MY353FZD37JTT1" hidden="1">Addn #REF!</definedName>
    <definedName name="BExKUCPN5NTM52SNK7EI4BW9SB8G" localSheetId="7" hidden="1">Addn #REF!</definedName>
    <definedName name="BExKUCPN5NTM52SNK7EI4BW9SB8G" hidden="1">Addn #REF!</definedName>
    <definedName name="BExKVDVJGVVKQQE2R9K79IPYV84K" localSheetId="7" hidden="1">Functional #REF!</definedName>
    <definedName name="BExKVDVJGVVKQQE2R9K79IPYV84K" hidden="1">Functional #REF!</definedName>
    <definedName name="BExM8ZKH3UP9P5WJASC50S8LP664" localSheetId="7" hidden="1">Addn #REF!</definedName>
    <definedName name="BExM8ZKH3UP9P5WJASC50S8LP664" hidden="1">Addn #REF!</definedName>
    <definedName name="BExMAJRGSIR6B60AL6WX7A4LRW60" localSheetId="7" hidden="1">Functional #REF!</definedName>
    <definedName name="BExMAJRGSIR6B60AL6WX7A4LRW60" hidden="1">Functional #REF!</definedName>
    <definedName name="BExMAL43YJRRMMRTLS9A2ADQ7ARN" localSheetId="7" hidden="1">Addn #REF!</definedName>
    <definedName name="BExMAL43YJRRMMRTLS9A2ADQ7ARN" hidden="1">Addn #REF!</definedName>
    <definedName name="BExMAY020KM1KV6VF6ECNR54F8H4" localSheetId="7" hidden="1">Financial &amp; Non-#REF!</definedName>
    <definedName name="BExMAY020KM1KV6VF6ECNR54F8H4" hidden="1">Financial &amp; Non-#REF!</definedName>
    <definedName name="BExMAYWEZTCCJHQMGTDJ1A37YU7A" localSheetId="7" hidden="1">Addn #REF!</definedName>
    <definedName name="BExMAYWEZTCCJHQMGTDJ1A37YU7A" hidden="1">Addn #REF!</definedName>
    <definedName name="BExMB1QV9QK0ZMI45WS9BP5AFQ6O" localSheetId="7" hidden="1">SEU Driver by Func #REF!</definedName>
    <definedName name="BExMB1QV9QK0ZMI45WS9BP5AFQ6O" hidden="1">SEU Driver by Func #REF!</definedName>
    <definedName name="BExMCGZWH8JESXBU5FKRQLUIGD7H" localSheetId="7" hidden="1">SEU Func #REF!</definedName>
    <definedName name="BExMCGZWH8JESXBU5FKRQLUIGD7H" hidden="1">SEU Func #REF!</definedName>
    <definedName name="BExMCYTRQZAN58T3JVVUKN00G8TA" hidden="1">#REF!</definedName>
    <definedName name="BExMDJ7HH09S5OF6ZSLZ3GNDIQPI" localSheetId="7" hidden="1">SEU Driver #REF!</definedName>
    <definedName name="BExMDJ7HH09S5OF6ZSLZ3GNDIQPI" hidden="1">SEU Driver #REF!</definedName>
    <definedName name="BExMDJT23FOO7CHLLHTC90FO8HTA" localSheetId="7" hidden="1">Addn #REF!</definedName>
    <definedName name="BExMDJT23FOO7CHLLHTC90FO8HTA" hidden="1">Addn #REF!</definedName>
    <definedName name="BExMDPY5F5XZH8HO45T0GJBQLNMS" localSheetId="7" hidden="1">SCG Func #REF!</definedName>
    <definedName name="BExMDPY5F5XZH8HO45T0GJBQLNMS" hidden="1">SCG Func #REF!</definedName>
    <definedName name="BExMDUAP2EQI3Q78L0SAFXFLPT4B" localSheetId="7" hidden="1">Functional #REF!</definedName>
    <definedName name="BExMDUAP2EQI3Q78L0SAFXFLPT4B" hidden="1">Functional #REF!</definedName>
    <definedName name="BExME7MQDJ65NPFDCI9ZJHESAOUO" localSheetId="7" hidden="1">Functional #REF!</definedName>
    <definedName name="BExME7MQDJ65NPFDCI9ZJHESAOUO" hidden="1">Functional #REF!</definedName>
    <definedName name="BExMEB88ZSSHONPYPVQVLMI087MN" localSheetId="7" hidden="1">[0]!SDGE Func #REF!</definedName>
    <definedName name="BExMEB88ZSSHONPYPVQVLMI087MN" hidden="1">[0]!SDGE Func #REF!</definedName>
    <definedName name="BExMEBZAZ4NPJIN5YIPCHXTCLUYU" localSheetId="7" hidden="1">Financial &amp; Non-#REF!</definedName>
    <definedName name="BExMEBZAZ4NPJIN5YIPCHXTCLUYU" hidden="1">Financial &amp; Non-#REF!</definedName>
    <definedName name="BExMEJ69PEOYTY3JH5Y4HI9K37HM" localSheetId="7" hidden="1">Addn #REF!</definedName>
    <definedName name="BExMEJ69PEOYTY3JH5Y4HI9K37HM" hidden="1">Addn #REF!</definedName>
    <definedName name="BExMELPVH2A780R1BZF94B61NNLT" localSheetId="7" hidden="1">Functional #REF!</definedName>
    <definedName name="BExMELPVH2A780R1BZF94B61NNLT" hidden="1">Functional #REF!</definedName>
    <definedName name="BExMENTE6VDOIFDN6E9OIT1X7FRI" localSheetId="7" hidden="1">Financial &amp; Non-#REF!</definedName>
    <definedName name="BExMENTE6VDOIFDN6E9OIT1X7FRI" hidden="1">Financial &amp; Non-#REF!</definedName>
    <definedName name="BExMF577SWU21FLNEOG8Z1LSXW4W" localSheetId="7" hidden="1">SEU Driver by Func #REF!</definedName>
    <definedName name="BExMF577SWU21FLNEOG8Z1LSXW4W" hidden="1">SEU Driver by Func #REF!</definedName>
    <definedName name="BExMFQS24YQ73TYXUC3VX2I26SPH" hidden="1">#REF!</definedName>
    <definedName name="BExMGB5KXY2V8JJBY1BUP25IL7PZ" hidden="1">#REF!</definedName>
    <definedName name="BExMGF7C01Z9U7YMYJAUV3N1M222" localSheetId="7" hidden="1">Addn #REF!</definedName>
    <definedName name="BExMGF7C01Z9U7YMYJAUV3N1M222" hidden="1">Addn #REF!</definedName>
    <definedName name="BExMGOXWQY72Q42XUVNBNJ68SCWL" localSheetId="7" hidden="1">SEU Func #REF!</definedName>
    <definedName name="BExMGOXWQY72Q42XUVNBNJ68SCWL" hidden="1">SEU Func #REF!</definedName>
    <definedName name="BExMGPOYUC1P4H867BRSI49M7XN4" localSheetId="7" hidden="1">Functional #REF!</definedName>
    <definedName name="BExMGPOYUC1P4H867BRSI49M7XN4" hidden="1">Functional #REF!</definedName>
    <definedName name="BExMGQQSKI22L90LKX7J7R8IJTYN" localSheetId="7" hidden="1">[0]!SDGE Func #REF!</definedName>
    <definedName name="BExMGQQSKI22L90LKX7J7R8IJTYN" hidden="1">[0]!SDGE Func #REF!</definedName>
    <definedName name="BExMGS39V91P6N8K89TBHIK11NXN" localSheetId="7" hidden="1">SCG Func #REF!</definedName>
    <definedName name="BExMGS39V91P6N8K89TBHIK11NXN" hidden="1">SCG Func #REF!</definedName>
    <definedName name="BExMH1TVNP5HF1BRYTLXIDDKOZ6S" localSheetId="7" hidden="1">Addn #REF!</definedName>
    <definedName name="BExMH1TVNP5HF1BRYTLXIDDKOZ6S" hidden="1">Addn #REF!</definedName>
    <definedName name="BExMHDO5Q50GZZG66W4JZ17HQPJ6" localSheetId="7" hidden="1">Addn #REF!</definedName>
    <definedName name="BExMHDO5Q50GZZG66W4JZ17HQPJ6" hidden="1">Addn #REF!</definedName>
    <definedName name="BExMHHPRC496VAFBZBHWJ2Q8RAY2" localSheetId="7" hidden="1">Addn #REF!</definedName>
    <definedName name="BExMHHPRC496VAFBZBHWJ2Q8RAY2" hidden="1">Addn #REF!</definedName>
    <definedName name="BExMHIM2IX8RUQZ8XXGJRV8VASYM" localSheetId="7" hidden="1">Addn #REF!</definedName>
    <definedName name="BExMHIM2IX8RUQZ8XXGJRV8VASYM" hidden="1">Addn #REF!</definedName>
    <definedName name="BExMHQ3UNCVIBIXHPQMSNULHFRZJ" hidden="1">#REF!</definedName>
    <definedName name="BExMHZZWCUW2LAKE6DQCGOIO6UNL" localSheetId="7" hidden="1">SEU Func #REF!</definedName>
    <definedName name="BExMHZZWCUW2LAKE6DQCGOIO6UNL" hidden="1">SEU Func #REF!</definedName>
    <definedName name="BExMI9VX7UHKIXM5WADK6NYN15DD" localSheetId="7" hidden="1">SEU Driver by Func #REF!</definedName>
    <definedName name="BExMI9VX7UHKIXM5WADK6NYN15DD" hidden="1">SEU Driver by Func #REF!</definedName>
    <definedName name="BExMIFA55ROTS3LTP0KD4HNJ4KNM" localSheetId="7" hidden="1">Addn #REF!</definedName>
    <definedName name="BExMIFA55ROTS3LTP0KD4HNJ4KNM" hidden="1">Addn #REF!</definedName>
    <definedName name="BExMJLOTJ54L4YM3YNGCNJ05Z06B" hidden="1">#REF!</definedName>
    <definedName name="BExMJXTQCAKQTOWFNWVOYBSD2E3H" localSheetId="7" hidden="1">Addn #REF!</definedName>
    <definedName name="BExMJXTQCAKQTOWFNWVOYBSD2E3H" hidden="1">Addn #REF!</definedName>
    <definedName name="BExMK7V8LGPSGPADE34UVO11KCDN" localSheetId="7" hidden="1">Addn #REF!</definedName>
    <definedName name="BExMK7V8LGPSGPADE34UVO11KCDN" hidden="1">Addn #REF!</definedName>
    <definedName name="BExMKQAQ0OOXUQQNP16IW04CB31T" localSheetId="7" hidden="1">Financial &amp; Non-#REF!</definedName>
    <definedName name="BExMKQAQ0OOXUQQNP16IW04CB31T" hidden="1">Financial &amp; Non-#REF!</definedName>
    <definedName name="BExML135M2OMCP27UTB2EE8RHL6J" localSheetId="7" hidden="1">Addn #REF!</definedName>
    <definedName name="BExML135M2OMCP27UTB2EE8RHL6J" hidden="1">Addn #REF!</definedName>
    <definedName name="BExML4TY6P9PJ1AH1XDQGD5C68F2" hidden="1">#REF!</definedName>
    <definedName name="BExMM0WFG8G3KB0OASCLL5AC0ONW" localSheetId="7" hidden="1">SEU Func Comm by #REF!</definedName>
    <definedName name="BExMM0WFG8G3KB0OASCLL5AC0ONW" hidden="1">SEU Func Comm by #REF!</definedName>
    <definedName name="BExMM1HZVEP4G5J4DX615ZSFMQUZ" localSheetId="7" hidden="1">Functional #REF!</definedName>
    <definedName name="BExMM1HZVEP4G5J4DX615ZSFMQUZ" hidden="1">Functional #REF!</definedName>
    <definedName name="BExMMNTRRKO04772SBFDMS83UJFW" localSheetId="7" hidden="1">Addn #REF!</definedName>
    <definedName name="BExMMNTRRKO04772SBFDMS83UJFW" hidden="1">Addn #REF!</definedName>
    <definedName name="BExMMOA1RQU6F8AW993D1AV8FS83" localSheetId="7" hidden="1">Functional #REF!</definedName>
    <definedName name="BExMMOA1RQU6F8AW993D1AV8FS83" hidden="1">Functional #REF!</definedName>
    <definedName name="BExMNAAZN51CLJDY28X4R17SL7DY" localSheetId="7" hidden="1">SCG Func #REF!</definedName>
    <definedName name="BExMNAAZN51CLJDY28X4R17SL7DY" hidden="1">SCG Func #REF!</definedName>
    <definedName name="BExMNB7CXH6Z415JA8NXAQTTWE6F" localSheetId="7" hidden="1">Functional #REF!</definedName>
    <definedName name="BExMNB7CXH6Z415JA8NXAQTTWE6F" hidden="1">Functional #REF!</definedName>
    <definedName name="BExMNDAX5P2SPZLWT664PLCI91A1" localSheetId="7" hidden="1">Functional #REF!</definedName>
    <definedName name="BExMNDAX5P2SPZLWT664PLCI91A1" hidden="1">Functional #REF!</definedName>
    <definedName name="BExMNGWDVOO76VO30FKCO8J0OCCC" localSheetId="7" hidden="1">SEU Func #REF!</definedName>
    <definedName name="BExMNGWDVOO76VO30FKCO8J0OCCC" hidden="1">SEU Func #REF!</definedName>
    <definedName name="BExMNPAGCU6O5FM90I5DQNXTDLU6" localSheetId="7" hidden="1">[0]!SDGE Func #REF!</definedName>
    <definedName name="BExMNPAGCU6O5FM90I5DQNXTDLU6" hidden="1">[0]!SDGE Func #REF!</definedName>
    <definedName name="BExMNZS3Y02ZU55HR88AN6OIBHNO" localSheetId="7" hidden="1">SEU Driver #REF!</definedName>
    <definedName name="BExMNZS3Y02ZU55HR88AN6OIBHNO" hidden="1">SEU Driver #REF!</definedName>
    <definedName name="BExMO5X7UFE5OT76GT4ZZJOLG4M8" localSheetId="7" hidden="1">Financial &amp; Non-#REF!</definedName>
    <definedName name="BExMO5X7UFE5OT76GT4ZZJOLG4M8" hidden="1">Financial &amp; Non-#REF!</definedName>
    <definedName name="BExMOHM0XU316F0O6JVHM10XKMNM" localSheetId="7" hidden="1">Addn #REF!</definedName>
    <definedName name="BExMOHM0XU316F0O6JVHM10XKMNM" hidden="1">Addn #REF!</definedName>
    <definedName name="BExMOOSY6RU55NYNTNDFRW0VNJ8R" localSheetId="7" hidden="1">SCG Func #REF!</definedName>
    <definedName name="BExMOOSY6RU55NYNTNDFRW0VNJ8R" hidden="1">SCG Func #REF!</definedName>
    <definedName name="BExMP1UCX5RBULDAEQQRH40M55B0" hidden="1">#REF!</definedName>
    <definedName name="BExMPC13DPCNW7JITTX6YD0FA6XQ" localSheetId="7" hidden="1">Addn #REF!</definedName>
    <definedName name="BExMPC13DPCNW7JITTX6YD0FA6XQ" hidden="1">Addn #REF!</definedName>
    <definedName name="BExMPP7U4PC4FO9ST6JRYVV57T4W" localSheetId="7" hidden="1">Financial &amp; Non-#REF!</definedName>
    <definedName name="BExMPP7U4PC4FO9ST6JRYVV57T4W" hidden="1">Financial &amp; Non-#REF!</definedName>
    <definedName name="BExMQ4NLEEZ3RE0WXCQS3UISSFC2" localSheetId="7" hidden="1">Addn #REF!</definedName>
    <definedName name="BExMQ4NLEEZ3RE0WXCQS3UISSFC2" hidden="1">Addn #REF!</definedName>
    <definedName name="BExMQ6ATGDBCHCFPL4LNQH0G3C3Q" localSheetId="7" hidden="1">SEU Driver #REF!</definedName>
    <definedName name="BExMQ6ATGDBCHCFPL4LNQH0G3C3Q" hidden="1">SEU Driver #REF!</definedName>
    <definedName name="BExMQJSCDCUXDSNTD1B9LXMPUQ4T" localSheetId="7" hidden="1">SCG Func #REF!</definedName>
    <definedName name="BExMQJSCDCUXDSNTD1B9LXMPUQ4T" hidden="1">SCG Func #REF!</definedName>
    <definedName name="BExMQRKWQ4GCVSBUJBM4509XR0I6" hidden="1">#REF!</definedName>
    <definedName name="BExMQZDFM6REC1CIHLIWOO0S42A2" localSheetId="7" hidden="1">SEU Func #REF!</definedName>
    <definedName name="BExMQZDFM6REC1CIHLIWOO0S42A2" hidden="1">SEU Func #REF!</definedName>
    <definedName name="BExMR6EWCY52W01QZQOLBFTR124J" localSheetId="7" hidden="1">SEU Driver by Func #REF!</definedName>
    <definedName name="BExMR6EWCY52W01QZQOLBFTR124J" hidden="1">SEU Driver by Func #REF!</definedName>
    <definedName name="BExMRKY9QK5LV0WQSEVF1NEPLY2I" localSheetId="7" hidden="1">SEU Driver by Func #REF!</definedName>
    <definedName name="BExMRKY9QK5LV0WQSEVF1NEPLY2I" hidden="1">SEU Driver by Func #REF!</definedName>
    <definedName name="BExMRTSGRYVIP5AR6LCTRF8D71KA" localSheetId="7" hidden="1">Addn #REF!</definedName>
    <definedName name="BExMRTSGRYVIP5AR6LCTRF8D71KA" hidden="1">Addn #REF!</definedName>
    <definedName name="BExMSEX7XWOZM8GVFKRFEQBGHXOA" localSheetId="7" hidden="1">SEU Driver by Func #REF!</definedName>
    <definedName name="BExMSEX7XWOZM8GVFKRFEQBGHXOA" hidden="1">SEU Driver by Func #REF!</definedName>
    <definedName name="BExMSKGR674YUIEMWAXOD5HI4J7B" localSheetId="7" hidden="1">SEU Driver #REF!</definedName>
    <definedName name="BExMSKGR674YUIEMWAXOD5HI4J7B" hidden="1">SEU Driver #REF!</definedName>
    <definedName name="BExO60WZVOCTJPE1IXJG0XGYZJNT" localSheetId="7" hidden="1">SEU Func Area by #REF!</definedName>
    <definedName name="BExO60WZVOCTJPE1IXJG0XGYZJNT" hidden="1">SEU Func Area by #REF!</definedName>
    <definedName name="BExO6129YAWMR7HOVBDF4LQNVP66" localSheetId="7" hidden="1">SEU Driver #REF!</definedName>
    <definedName name="BExO6129YAWMR7HOVBDF4LQNVP66" hidden="1">SEU Driver #REF!</definedName>
    <definedName name="BExO62441253JG7FUJDWJJSMTWPM" localSheetId="7" hidden="1">SEU Driver #REF!</definedName>
    <definedName name="BExO62441253JG7FUJDWJJSMTWPM" hidden="1">SEU Driver #REF!</definedName>
    <definedName name="BExO62PQIHHOY2AMT4DS5R4X2GDE" hidden="1">#REF!</definedName>
    <definedName name="BExO6FG76JG938WZ4VRW3DWP3453" hidden="1">#REF!</definedName>
    <definedName name="BExO6VMUCMFBCMVG250D3SD90Q0P" localSheetId="7" hidden="1">Addn #REF!</definedName>
    <definedName name="BExO6VMUCMFBCMVG250D3SD90Q0P" hidden="1">Addn #REF!</definedName>
    <definedName name="BExO74XBR05Z3OFEINK71ZZNGEIN" localSheetId="7" hidden="1">[0]!SDGE Func #REF!</definedName>
    <definedName name="BExO74XBR05Z3OFEINK71ZZNGEIN" hidden="1">[0]!SDGE Func #REF!</definedName>
    <definedName name="BExO7ABJCC5RO5ZRFO3EALA6E26V" localSheetId="7" hidden="1">SEU Func Area by #REF!</definedName>
    <definedName name="BExO7ABJCC5RO5ZRFO3EALA6E26V" hidden="1">SEU Func Area by #REF!</definedName>
    <definedName name="BExO7IPN407OSZ4D26UTUGXWY1L2" localSheetId="7" hidden="1">Addn #REF!</definedName>
    <definedName name="BExO7IPN407OSZ4D26UTUGXWY1L2" hidden="1">Addn #REF!</definedName>
    <definedName name="BExO7QI6R622VVAMNZSEVHADGAW4" localSheetId="7" hidden="1">SEU Func Area by #REF!</definedName>
    <definedName name="BExO7QI6R622VVAMNZSEVHADGAW4" hidden="1">SEU Func Area by #REF!</definedName>
    <definedName name="BExO7ZSNWDHCVH0VQ4UKOGZ520HS" localSheetId="7" hidden="1">SEU Func Comm by #REF!</definedName>
    <definedName name="BExO7ZSNWDHCVH0VQ4UKOGZ520HS" hidden="1">SEU Func Comm by #REF!</definedName>
    <definedName name="BExO82SKFIERVB1ZNP4AC82M8YUP" hidden="1">#REF!</definedName>
    <definedName name="BExO8AA9S369RFL3XGH097ZQX2FJ" localSheetId="7" hidden="1">SEU Driver by Func #REF!</definedName>
    <definedName name="BExO8AA9S369RFL3XGH097ZQX2FJ" hidden="1">SEU Driver by Func #REF!</definedName>
    <definedName name="BExO8RYVNYD1T7M7F0JW2TXZLTP3" localSheetId="7" hidden="1">[0]!SDGE Func #REF!</definedName>
    <definedName name="BExO8RYVNYD1T7M7F0JW2TXZLTP3" hidden="1">[0]!SDGE Func #REF!</definedName>
    <definedName name="BExO9504J9X5SXORSOTXW0PT59JX" localSheetId="7" hidden="1">Financial &amp; Non-#REF!</definedName>
    <definedName name="BExO9504J9X5SXORSOTXW0PT59JX" hidden="1">Financial &amp; Non-#REF!</definedName>
    <definedName name="BExO955HS210TLM0L428N4017JNQ" hidden="1">#REF!</definedName>
    <definedName name="BExO9HAIWSP2HKRMYQK5HSJJRXB5" localSheetId="7" hidden="1">[0]!SDGE Func #REF!</definedName>
    <definedName name="BExO9HAIWSP2HKRMYQK5HSJJRXB5" hidden="1">[0]!SDGE Func #REF!</definedName>
    <definedName name="BExO9JU5FRFZS8VOCWSHGOCNPRUO" localSheetId="7" hidden="1">SEU Driver #REF!</definedName>
    <definedName name="BExO9JU5FRFZS8VOCWSHGOCNPRUO" hidden="1">SEU Driver #REF!</definedName>
    <definedName name="BExO9TVPELHSSYFNE9H2Q12VARJ8" localSheetId="7" hidden="1">Functional #REF!</definedName>
    <definedName name="BExO9TVPELHSSYFNE9H2Q12VARJ8" hidden="1">Functional #REF!</definedName>
    <definedName name="BExOA069IYGEKQJUMRNZAUYGHYEV" localSheetId="7" hidden="1">Addn #REF!</definedName>
    <definedName name="BExOA069IYGEKQJUMRNZAUYGHYEV" hidden="1">Addn #REF!</definedName>
    <definedName name="BExOA24AWI5P528WA2MG9XPJ10L9" localSheetId="7" hidden="1">Addn #REF!</definedName>
    <definedName name="BExOA24AWI5P528WA2MG9XPJ10L9" hidden="1">Addn #REF!</definedName>
    <definedName name="BExOAN8WWRQQ821CN5CAUAUS1H3H" localSheetId="7" hidden="1">Addn #REF!</definedName>
    <definedName name="BExOAN8WWRQQ821CN5CAUAUS1H3H" hidden="1">Addn #REF!</definedName>
    <definedName name="BExOAZZISMSAAP3ZVSJOPBGSEBYJ" localSheetId="7" hidden="1">Addn #REF!</definedName>
    <definedName name="BExOAZZISMSAAP3ZVSJOPBGSEBYJ" hidden="1">Addn #REF!</definedName>
    <definedName name="BExOBDGX77AE6KDSC3Q8QBAKF7OZ" localSheetId="7" hidden="1">SEU Driver #REF!</definedName>
    <definedName name="BExOBDGX77AE6KDSC3Q8QBAKF7OZ" hidden="1">SEU Driver #REF!</definedName>
    <definedName name="BExOBFF4KANUZYUK37E4232RPCZ5" localSheetId="7" hidden="1">SEU Func Area by #REF!</definedName>
    <definedName name="BExOBFF4KANUZYUK37E4232RPCZ5" hidden="1">SEU Func Area by #REF!</definedName>
    <definedName name="BExOBPB6HWKPTKGSF2NVW5BFY089" localSheetId="7" hidden="1">Addn #REF!</definedName>
    <definedName name="BExOBPB6HWKPTKGSF2NVW5BFY089" hidden="1">Addn #REF!</definedName>
    <definedName name="BExOBT1YWRS72JU43NBHNLN3MX37" localSheetId="7" hidden="1">Functional #REF!</definedName>
    <definedName name="BExOBT1YWRS72JU43NBHNLN3MX37" hidden="1">Functional #REF!</definedName>
    <definedName name="BExOCBHLUOJJ3UA543C0845URN9O" hidden="1">#REF!</definedName>
    <definedName name="BExOCI8BCYE5VOS7SW59CHPXQXD3" localSheetId="7" hidden="1">Functional #REF!</definedName>
    <definedName name="BExOCI8BCYE5VOS7SW59CHPXQXD3" hidden="1">Functional #REF!</definedName>
    <definedName name="BExOCYKA8C9LCJZ97HE642EHO6MV" hidden="1">#REF!</definedName>
    <definedName name="BExOCZ0IZA0NXKV7K1DZEZBNRTDZ" localSheetId="7" hidden="1">[0]!SDGE Func #REF!</definedName>
    <definedName name="BExOCZ0IZA0NXKV7K1DZEZBNRTDZ" hidden="1">[0]!SDGE Func #REF!</definedName>
    <definedName name="BExOCZ0J5OGJ1P4AGO1KSRW4EGU9" localSheetId="7" hidden="1">Addn #REF!</definedName>
    <definedName name="BExOCZ0J5OGJ1P4AGO1KSRW4EGU9" hidden="1">Addn #REF!</definedName>
    <definedName name="BExOD3YNCD55OGF8FWVKI8E6ZHCX" localSheetId="7" hidden="1">Addn #REF!</definedName>
    <definedName name="BExOD3YNCD55OGF8FWVKI8E6ZHCX" hidden="1">Addn #REF!</definedName>
    <definedName name="BExODLSK4AXZMT0UQ7308DJ25A3X" localSheetId="7" hidden="1">Addn #REF!</definedName>
    <definedName name="BExODLSK4AXZMT0UQ7308DJ25A3X" hidden="1">Addn #REF!</definedName>
    <definedName name="BExODTVTSFDRYVKXVTZMAYROJNAC" localSheetId="7" hidden="1">Addn #REF!</definedName>
    <definedName name="BExODTVTSFDRYVKXVTZMAYROJNAC" hidden="1">Addn #REF!</definedName>
    <definedName name="BExOEATEHRPAAW59WRPVUXCSXWWM" localSheetId="7" hidden="1">Financial &amp; Non-#REF!</definedName>
    <definedName name="BExOEATEHRPAAW59WRPVUXCSXWWM" hidden="1">Financial &amp; Non-#REF!</definedName>
    <definedName name="BExOECBC8K6R5WJMBKLK19FVPEIH" hidden="1">#REF!</definedName>
    <definedName name="BExOESNA0H1NRV4Z3HXFZAV6JNPO" localSheetId="7" hidden="1">SEU Driver by Func #REF!</definedName>
    <definedName name="BExOESNA0H1NRV4Z3HXFZAV6JNPO" hidden="1">SEU Driver by Func #REF!</definedName>
    <definedName name="BExOEWZU6X5T9E578SELNVKF8IT1" hidden="1">#REF!</definedName>
    <definedName name="BExOF6VWZ97OQ1MXBL3NB7Z9GHAD" localSheetId="7" hidden="1">SEU Func #REF!</definedName>
    <definedName name="BExOF6VWZ97OQ1MXBL3NB7Z9GHAD" hidden="1">SEU Func #REF!</definedName>
    <definedName name="BExOFNINR8MYGMZJAJWXQT3V0DRI" hidden="1">#REF!</definedName>
    <definedName name="BExOFYR5NL8NL19S6KEG4ONIU4H4" localSheetId="7" hidden="1">SEU Func Comm by #REF!</definedName>
    <definedName name="BExOFYR5NL8NL19S6KEG4ONIU4H4" hidden="1">SEU Func Comm by #REF!</definedName>
    <definedName name="BExOG106RFCPYHFQJP0S6YDXA8WY" localSheetId="7" hidden="1">Financial &amp; Non-#REF!</definedName>
    <definedName name="BExOG106RFCPYHFQJP0S6YDXA8WY" hidden="1">Financial &amp; Non-#REF!</definedName>
    <definedName name="BExOG63K269Z3JX8RAXAOV5RFA6S" localSheetId="7" hidden="1">SEU Func Comm by #REF!</definedName>
    <definedName name="BExOG63K269Z3JX8RAXAOV5RFA6S" hidden="1">SEU Func Comm by #REF!</definedName>
    <definedName name="BExOG8HWP4K3ABV2RW47ERMG54WX" localSheetId="7" hidden="1">SEU Func #REF!</definedName>
    <definedName name="BExOG8HWP4K3ABV2RW47ERMG54WX" hidden="1">SEU Func #REF!</definedName>
    <definedName name="BExOG8SO9ZNSX3LX33TCRGER0FC5" localSheetId="7" hidden="1">Addn #REF!</definedName>
    <definedName name="BExOG8SO9ZNSX3LX33TCRGER0FC5" hidden="1">Addn #REF!</definedName>
    <definedName name="BExOGGL7DY6KAFJ3BT9C5DDB2DMN" hidden="1">#REF!</definedName>
    <definedName name="BExOGUDJ29BYVV2DFL766H2VHS9P" localSheetId="7" hidden="1">Addn #REF!</definedName>
    <definedName name="BExOGUDJ29BYVV2DFL766H2VHS9P" hidden="1">Addn #REF!</definedName>
    <definedName name="BExOGXO35C5VQTEPYOMAXTTGK35G" localSheetId="7" hidden="1">Functional #REF!</definedName>
    <definedName name="BExOGXO35C5VQTEPYOMAXTTGK35G" hidden="1">Functional #REF!</definedName>
    <definedName name="BExOHGUL493OFL92WUO5941UNVAF" hidden="1">#REF!</definedName>
    <definedName name="BExOHJZZKRW8MLWKB8ZPBTDFT1NN" localSheetId="7" hidden="1">Functional #REF!</definedName>
    <definedName name="BExOHJZZKRW8MLWKB8ZPBTDFT1NN" hidden="1">Functional #REF!</definedName>
    <definedName name="BExOJ4XVI6RIYLYK2Z74M5KI02TX" hidden="1">#REF!</definedName>
    <definedName name="BExOJEOL8KHOSO8KJA1RDXFGIAC7" localSheetId="7" hidden="1">SEU Driver by Func #REF!</definedName>
    <definedName name="BExOJEOL8KHOSO8KJA1RDXFGIAC7" hidden="1">SEU Driver by Func #REF!</definedName>
    <definedName name="BExOJJ6GSDEMS1GWKT2EHSUUP616" localSheetId="7" hidden="1">Addn #REF!</definedName>
    <definedName name="BExOJJ6GSDEMS1GWKT2EHSUUP616" hidden="1">Addn #REF!</definedName>
    <definedName name="BExOK5I6MPNO5GXXJQESFQBM82FB" localSheetId="7" hidden="1">Addn #REF!</definedName>
    <definedName name="BExOK5I6MPNO5GXXJQESFQBM82FB" hidden="1">Addn #REF!</definedName>
    <definedName name="BExOKB76IASP45CDFUS9NBC6S8ID" hidden="1">#REF!</definedName>
    <definedName name="BExOKCJURL6UU68VOLAM5OSCNJUV" localSheetId="7" hidden="1">[0]!SDGE Func #REF!</definedName>
    <definedName name="BExOKCJURL6UU68VOLAM5OSCNJUV" hidden="1">[0]!SDGE Func #REF!</definedName>
    <definedName name="BExOLEGH73PP7GBMUFDRSXY7QCGF" localSheetId="7" hidden="1">Addn #REF!</definedName>
    <definedName name="BExOLEGH73PP7GBMUFDRSXY7QCGF" hidden="1">Addn #REF!</definedName>
    <definedName name="BExOM0C3ZT7OZ02ETIUHWUYMX0RH" hidden="1">#REF!</definedName>
    <definedName name="BExONUPYFRBOE82K597FNCKB2HNV" localSheetId="7" hidden="1">SEU Func #REF!</definedName>
    <definedName name="BExONUPYFRBOE82K597FNCKB2HNV" hidden="1">SEU Func #REF!</definedName>
    <definedName name="BExOOGLMRXXY80EY8PMUW7M6NGBT" localSheetId="7" hidden="1">Functional #REF!</definedName>
    <definedName name="BExOOGLMRXXY80EY8PMUW7M6NGBT" hidden="1">Functional #REF!</definedName>
    <definedName name="BExOQAU418SOUHRKKHCQ7XH3N1UG" hidden="1">#REF!</definedName>
    <definedName name="BExQ2YIINOU9OPZUELI88344M3RN" localSheetId="7" hidden="1">SEU Driver by Func #REF!</definedName>
    <definedName name="BExQ2YIINOU9OPZUELI88344M3RN" hidden="1">SEU Driver by Func #REF!</definedName>
    <definedName name="BExQ3EZXMYF6SC2MDLM85CBCD7NU" localSheetId="7" hidden="1">SEU Func #REF!</definedName>
    <definedName name="BExQ3EZXMYF6SC2MDLM85CBCD7NU" hidden="1">SEU Func #REF!</definedName>
    <definedName name="BExQ3LLAZX8BH6YDVV2IJ97BR385" localSheetId="7" hidden="1">Addn #REF!</definedName>
    <definedName name="BExQ3LLAZX8BH6YDVV2IJ97BR385" hidden="1">Addn #REF!</definedName>
    <definedName name="BExQ3VMNX0N9RDUPVIRP8O2P94JM" hidden="1">#REF!</definedName>
    <definedName name="BExQ3XFEYJSJLWP8XJNQY5ER1QTA" localSheetId="7" hidden="1">Addn #REF!</definedName>
    <definedName name="BExQ3XFEYJSJLWP8XJNQY5ER1QTA" hidden="1">Addn #REF!</definedName>
    <definedName name="BExQ3ZTP2E66EKF82DXHNW6OWQVU" localSheetId="7" hidden="1">Addn #REF!</definedName>
    <definedName name="BExQ3ZTP2E66EKF82DXHNW6OWQVU" hidden="1">Addn #REF!</definedName>
    <definedName name="BExQ4AWYCTIYAGZI30IIHJRMK9QG" localSheetId="7" hidden="1">SEU Func #REF!</definedName>
    <definedName name="BExQ4AWYCTIYAGZI30IIHJRMK9QG" hidden="1">SEU Func #REF!</definedName>
    <definedName name="BExQ4CPOM6QGR639Q3KY4ECMC332" localSheetId="7" hidden="1">SCG Func #REF!</definedName>
    <definedName name="BExQ4CPOM6QGR639Q3KY4ECMC332" hidden="1">SCG Func #REF!</definedName>
    <definedName name="BExQ4F9B38CP2K9VITUCWBF1V0CS" localSheetId="7" hidden="1">Addn #REF!</definedName>
    <definedName name="BExQ4F9B38CP2K9VITUCWBF1V0CS" hidden="1">Addn #REF!</definedName>
    <definedName name="BExQ4I9DCQNTO5R0AAS2BVIQ0LU0" localSheetId="7" hidden="1">Addn #REF!</definedName>
    <definedName name="BExQ4I9DCQNTO5R0AAS2BVIQ0LU0" hidden="1">Addn #REF!</definedName>
    <definedName name="BExQ4MG9P145QUW5CV2HFKQNQIPD" localSheetId="7" hidden="1">SCG Func #REF!</definedName>
    <definedName name="BExQ4MG9P145QUW5CV2HFKQNQIPD" hidden="1">SCG Func #REF!</definedName>
    <definedName name="BExQ4Q77K0YR2IE6YWVW9WWVOXVJ" localSheetId="7" hidden="1">Addn #REF!</definedName>
    <definedName name="BExQ4Q77K0YR2IE6YWVW9WWVOXVJ" hidden="1">Addn #REF!</definedName>
    <definedName name="BExQ4QNIBAMQ3SZ3YUJTHQ453ECA" localSheetId="7" hidden="1">[0]!SDGE Func #REF!</definedName>
    <definedName name="BExQ4QNIBAMQ3SZ3YUJTHQ453ECA" hidden="1">[0]!SDGE Func #REF!</definedName>
    <definedName name="BExQ50E33GY7AGKBQS7CUT71NA7V" localSheetId="7" hidden="1">Functional #REF!</definedName>
    <definedName name="BExQ50E33GY7AGKBQS7CUT71NA7V" hidden="1">Functional #REF!</definedName>
    <definedName name="BExQ51A9NLA2Z0BHSZ3HH003DUV6" hidden="1">#REF!</definedName>
    <definedName name="BExQ6RBQUCKWWHR49B00BM7NJKBU" localSheetId="7" hidden="1">SEU Driver #REF!</definedName>
    <definedName name="BExQ6RBQUCKWWHR49B00BM7NJKBU" hidden="1">SEU Driver #REF!</definedName>
    <definedName name="BExQ7H8Z4JZEKV7DKRN8IR7L8LN4" localSheetId="7" hidden="1">SEU Driver by Func #REF!</definedName>
    <definedName name="BExQ7H8Z4JZEKV7DKRN8IR7L8LN4" hidden="1">SEU Driver by Func #REF!</definedName>
    <definedName name="BExQ7M718ZLUNZ31YFPZU417O6AS" localSheetId="7" hidden="1">Addn #REF!</definedName>
    <definedName name="BExQ7M718ZLUNZ31YFPZU417O6AS" hidden="1">Addn #REF!</definedName>
    <definedName name="BExQ7YS7NL71BNL8X2TPIZ4UFABT" localSheetId="7" hidden="1">SCG Func #REF!</definedName>
    <definedName name="BExQ7YS7NL71BNL8X2TPIZ4UFABT" hidden="1">SCG Func #REF!</definedName>
    <definedName name="BExQ88OA9QG61T9Y6ICP4LHO80L4" hidden="1">#REF!</definedName>
    <definedName name="BExQ8P082ADH0GHYHNAS5H76LODT" localSheetId="7" hidden="1">Addn #REF!</definedName>
    <definedName name="BExQ8P082ADH0GHYHNAS5H76LODT" hidden="1">Addn #REF!</definedName>
    <definedName name="BExQ8ZN66PYJPS4NA56Y8ZW76WHA" localSheetId="7" hidden="1">SEU Driver #REF!</definedName>
    <definedName name="BExQ8ZN66PYJPS4NA56Y8ZW76WHA" hidden="1">SEU Driver #REF!</definedName>
    <definedName name="BExQ9KH5NBG3I2WC91XLCXADHCY8" localSheetId="7" hidden="1">Addn #REF!</definedName>
    <definedName name="BExQ9KH5NBG3I2WC91XLCXADHCY8" hidden="1">Addn #REF!</definedName>
    <definedName name="BExQ9P9MV7LZESESTQODI5LPS43P" hidden="1">#REF!</definedName>
    <definedName name="BExQ9RYW8PAJJS7C5ROAMSOU24FA" localSheetId="7" hidden="1">SEU Func #REF!</definedName>
    <definedName name="BExQ9RYW8PAJJS7C5ROAMSOU24FA" hidden="1">SEU Func #REF!</definedName>
    <definedName name="BExQABQUO054C0TGXGU1E178CJ78" localSheetId="7" hidden="1">Functional #REF!</definedName>
    <definedName name="BExQABQUO054C0TGXGU1E178CJ78" hidden="1">Functional #REF!</definedName>
    <definedName name="BExQAI6W93U5E8GKHSEMYVCOQDTK" localSheetId="7" hidden="1">Financial &amp; Non-#REF!</definedName>
    <definedName name="BExQAI6W93U5E8GKHSEMYVCOQDTK" hidden="1">Financial &amp; Non-#REF!</definedName>
    <definedName name="BExQAJJDG87VXDZVZ6L4TVFA43G8" localSheetId="7" hidden="1">Addn #REF!</definedName>
    <definedName name="BExQAJJDG87VXDZVZ6L4TVFA43G8" hidden="1">Addn #REF!</definedName>
    <definedName name="BExQAX0XGWFG7U8J58T1B6GLBTPQ" localSheetId="7" hidden="1">Financial &amp; Non-#REF!</definedName>
    <definedName name="BExQAX0XGWFG7U8J58T1B6GLBTPQ" hidden="1">Financial &amp; Non-#REF!</definedName>
    <definedName name="BExQAXMHIUFR2SXTYEOXH1IU7FI6" localSheetId="7" hidden="1">SEU Func #REF!</definedName>
    <definedName name="BExQAXMHIUFR2SXTYEOXH1IU7FI6" hidden="1">SEU Func #REF!</definedName>
    <definedName name="BExQB7O1191BXM70J8YLKLI37EI7" localSheetId="7" hidden="1">SEU Func #REF!</definedName>
    <definedName name="BExQB7O1191BXM70J8YLKLI37EI7" hidden="1">SEU Func #REF!</definedName>
    <definedName name="BExQBAYQL3L2GL45IPXO9PHQXN1E" localSheetId="7" hidden="1">Addn #REF!</definedName>
    <definedName name="BExQBAYQL3L2GL45IPXO9PHQXN1E" hidden="1">Addn #REF!</definedName>
    <definedName name="BExQBB9D8E92R7TZYZR39OAYKBAZ" localSheetId="7" hidden="1">Financial &amp; Non-#REF!</definedName>
    <definedName name="BExQBB9D8E92R7TZYZR39OAYKBAZ" hidden="1">Financial &amp; Non-#REF!</definedName>
    <definedName name="BExQBIB0AV5H6PRIUIV5BP99WOGP" localSheetId="7" hidden="1">Addn #REF!</definedName>
    <definedName name="BExQBIB0AV5H6PRIUIV5BP99WOGP" hidden="1">Addn #REF!</definedName>
    <definedName name="BExQBNEFP57K3WT5RWPEKXN96DSN" localSheetId="7" hidden="1">Financial &amp; Non-#REF!</definedName>
    <definedName name="BExQBNEFP57K3WT5RWPEKXN96DSN" hidden="1">Financial &amp; Non-#REF!</definedName>
    <definedName name="BExQBOG43NUN0YPBOQ9ELQJM1KK8" localSheetId="7" hidden="1">[0]!SDGE Func #REF!</definedName>
    <definedName name="BExQBOG43NUN0YPBOQ9ELQJM1KK8" hidden="1">[0]!SDGE Func #REF!</definedName>
    <definedName name="BExQBR56XC5DKOS6VWQSM0V1CNVK" hidden="1">#REF!</definedName>
    <definedName name="BExQBW8N109R7HBQWZ3ITXTT9NHA" localSheetId="7" hidden="1">Functional #REF!</definedName>
    <definedName name="BExQBW8N109R7HBQWZ3ITXTT9NHA" hidden="1">Functional #REF!</definedName>
    <definedName name="BExQBWE35QPYV14IAX9WA9PCLLJY" localSheetId="7" hidden="1">Addn #REF!</definedName>
    <definedName name="BExQBWE35QPYV14IAX9WA9PCLLJY" hidden="1">Addn #REF!</definedName>
    <definedName name="BExQBY1CRDVJQUXD8WTG2HO8S4YY" localSheetId="7" hidden="1">SEU Func #REF!</definedName>
    <definedName name="BExQBY1CRDVJQUXD8WTG2HO8S4YY" hidden="1">SEU Func #REF!</definedName>
    <definedName name="BExQC1SAIBSAVSD80NWIIEFTRS3Y" localSheetId="7" hidden="1">Functional #REF!</definedName>
    <definedName name="BExQC1SAIBSAVSD80NWIIEFTRS3Y" hidden="1">Functional #REF!</definedName>
    <definedName name="BExQC4HFIQGF0THKO9JUJ176I5VA" localSheetId="7" hidden="1">Addn #REF!</definedName>
    <definedName name="BExQC4HFIQGF0THKO9JUJ176I5VA" hidden="1">Addn #REF!</definedName>
    <definedName name="BExQC64OAI7X1A7H5G4EY9HZ49MV" hidden="1">#REF!</definedName>
    <definedName name="BExQCE7ZNNHRB6G2DUALPAL71S7T" localSheetId="7" hidden="1">Functional #REF!</definedName>
    <definedName name="BExQCE7ZNNHRB6G2DUALPAL71S7T" hidden="1">Functional #REF!</definedName>
    <definedName name="BExQDBHMVN97D3TGXA85E63CUF4N" localSheetId="7" hidden="1">Functional #REF!</definedName>
    <definedName name="BExQDBHMVN97D3TGXA85E63CUF4N" hidden="1">Functional #REF!</definedName>
    <definedName name="BExQDTBJ9AGB4D3JCXZIKRH2A2D5" localSheetId="7" hidden="1">Addn #REF!</definedName>
    <definedName name="BExQDTBJ9AGB4D3JCXZIKRH2A2D5" hidden="1">Addn #REF!</definedName>
    <definedName name="BExQE5B5LQBSIIOTCA2LXF6C3ENO" hidden="1">#REF!</definedName>
    <definedName name="BExQEVDU433T9XDHQ7UJZVO40LHJ" hidden="1">#REF!</definedName>
    <definedName name="BExQEZFE9D1COWE4NSUDYEGXJ4U1" hidden="1">#REF!</definedName>
    <definedName name="BExQF7Z058RP9Z1NXPNIIVP3UFEX" localSheetId="7" hidden="1">Addn #REF!</definedName>
    <definedName name="BExQF7Z058RP9Z1NXPNIIVP3UFEX" hidden="1">Addn #REF!</definedName>
    <definedName name="BExQF8PX3T0UZ31CITIWEECBCOAL" localSheetId="7" hidden="1">Functional #REF!</definedName>
    <definedName name="BExQF8PX3T0UZ31CITIWEECBCOAL" hidden="1">Functional #REF!</definedName>
    <definedName name="BExQF9M8VIR56ZOVRGEBOWN7GO00" localSheetId="7" hidden="1">SEU Func #REF!</definedName>
    <definedName name="BExQF9M8VIR56ZOVRGEBOWN7GO00" hidden="1">SEU Func #REF!</definedName>
    <definedName name="BExQFGNXSCIRLDX9X8H4IFN7BU6G" localSheetId="7" hidden="1">Addn #REF!</definedName>
    <definedName name="BExQFGNXSCIRLDX9X8H4IFN7BU6G" hidden="1">Addn #REF!</definedName>
    <definedName name="BExQFJNSW29Z2GQS47388QSKTAUO" localSheetId="7" hidden="1">SCG Func #REF!</definedName>
    <definedName name="BExQFJNSW29Z2GQS47388QSKTAUO" hidden="1">SCG Func #REF!</definedName>
    <definedName name="BExQGCVQ27XJRQKLCQK0I6SYJE7A" localSheetId="7" hidden="1">Addn #REF!</definedName>
    <definedName name="BExQGCVQ27XJRQKLCQK0I6SYJE7A" hidden="1">Addn #REF!</definedName>
    <definedName name="BExQH3EIE5OI9AO9NWINKTO0YUUD" localSheetId="7" hidden="1">Addn #REF!</definedName>
    <definedName name="BExQH3EIE5OI9AO9NWINKTO0YUUD" hidden="1">Addn #REF!</definedName>
    <definedName name="BExQHFJJZ453I91O5R4SDT3R49II" localSheetId="7" hidden="1">SEU Driver by Func #REF!</definedName>
    <definedName name="BExQHFJJZ453I91O5R4SDT3R49II" hidden="1">SEU Driver by Func #REF!</definedName>
    <definedName name="BExQHZMB7G35XFLCF1VPENGXTKW0" localSheetId="7" hidden="1">Addn #REF!</definedName>
    <definedName name="BExQHZMB7G35XFLCF1VPENGXTKW0" hidden="1">Addn #REF!</definedName>
    <definedName name="BExQI02KWITK4JLIL36ZOHLBKGOI" localSheetId="7" hidden="1">SCG Func #REF!</definedName>
    <definedName name="BExQI02KWITK4JLIL36ZOHLBKGOI" hidden="1">SCG Func #REF!</definedName>
    <definedName name="BExQIBRDPH5X5EPOQ8ANRD6ERSRY" localSheetId="7" hidden="1">SEU Func #REF!</definedName>
    <definedName name="BExQIBRDPH5X5EPOQ8ANRD6ERSRY" hidden="1">SEU Func #REF!</definedName>
    <definedName name="BExQIJP8AMPRS9ZOFYPUX3QT9DCA" localSheetId="7" hidden="1">Functional #REF!</definedName>
    <definedName name="BExQIJP8AMPRS9ZOFYPUX3QT9DCA" hidden="1">Functional #REF!</definedName>
    <definedName name="BExQJCMBSTIP2LZ3JXXJL7FSJSS8" hidden="1">#REF!</definedName>
    <definedName name="BExQJZ3KTKDHMDLW85FULTC2WAOQ" localSheetId="7" hidden="1">Addn #REF!</definedName>
    <definedName name="BExQJZ3KTKDHMDLW85FULTC2WAOQ" hidden="1">Addn #REF!</definedName>
    <definedName name="BExQK46ZM2Z2JWNYU3EBRZNRK5MJ" localSheetId="7" hidden="1">Functional #REF!</definedName>
    <definedName name="BExQK46ZM2Z2JWNYU3EBRZNRK5MJ" hidden="1">Functional #REF!</definedName>
    <definedName name="BExQKE31SV6EH8DAMJ4EKHYJ1P38" localSheetId="7" hidden="1">Financial &amp; Non-#REF!</definedName>
    <definedName name="BExQKE31SV6EH8DAMJ4EKHYJ1P38" hidden="1">Financial &amp; Non-#REF!</definedName>
    <definedName name="BExQLT1AL7DPIH2ZF0N3ZYXJ1GHG" localSheetId="7" hidden="1">Addn #REF!</definedName>
    <definedName name="BExQLT1AL7DPIH2ZF0N3ZYXJ1GHG" hidden="1">Addn #REF!</definedName>
    <definedName name="BExRZJTMRQ7D3UKMUG3FEBZ9YQQX" localSheetId="7" hidden="1">Addn #REF!</definedName>
    <definedName name="BExRZJTMRQ7D3UKMUG3FEBZ9YQQX" hidden="1">Addn #REF!</definedName>
    <definedName name="BExS0CW83OA5EKXM0L8HVKRWC1YA" localSheetId="7" hidden="1">Financial &amp; Non-#REF!</definedName>
    <definedName name="BExS0CW83OA5EKXM0L8HVKRWC1YA" hidden="1">Financial &amp; Non-#REF!</definedName>
    <definedName name="BExS0XVC7U1OIU7C1GPZRS02K0DW" localSheetId="7" hidden="1">Addn #REF!</definedName>
    <definedName name="BExS0XVC7U1OIU7C1GPZRS02K0DW" hidden="1">Addn #REF!</definedName>
    <definedName name="BExS14WZRDFAFITC69DNKWQIIAQF" localSheetId="7" hidden="1">SEU Func #REF!</definedName>
    <definedName name="BExS14WZRDFAFITC69DNKWQIIAQF" hidden="1">SEU Func #REF!</definedName>
    <definedName name="BExS15TDWNEFSC2K12R64B21U2ER" localSheetId="7" hidden="1">Functional #REF!</definedName>
    <definedName name="BExS15TDWNEFSC2K12R64B21U2ER" hidden="1">Functional #REF!</definedName>
    <definedName name="BExS1HNH5O7LQM1GGJD5FZBHMXIZ" localSheetId="7" hidden="1">Functional #REF!</definedName>
    <definedName name="BExS1HNH5O7LQM1GGJD5FZBHMXIZ" hidden="1">Functional #REF!</definedName>
    <definedName name="BExS1THRUXZ3XVPW1XBQ0VHO9XZG" hidden="1">#REF!</definedName>
    <definedName name="BExS22HGR6D9MS67P2DUB6FX24ME" localSheetId="7" hidden="1">Addn #REF!</definedName>
    <definedName name="BExS22HGR6D9MS67P2DUB6FX24ME" hidden="1">Addn #REF!</definedName>
    <definedName name="BExS27Q6D7DI1Q7103RY4N5FI5PJ" localSheetId="7" hidden="1">SEU Func #REF!</definedName>
    <definedName name="BExS27Q6D7DI1Q7103RY4N5FI5PJ" hidden="1">SEU Func #REF!</definedName>
    <definedName name="BExS2AFAU71CEY0E9IAK4MDRPQDP" localSheetId="7" hidden="1">SEU Driver #REF!</definedName>
    <definedName name="BExS2AFAU71CEY0E9IAK4MDRPQDP" hidden="1">SEU Driver #REF!</definedName>
    <definedName name="BExS2L7PYAVKNHNOB8UKRX2OUN1E" localSheetId="7" hidden="1">Addn #REF!</definedName>
    <definedName name="BExS2L7PYAVKNHNOB8UKRX2OUN1E" hidden="1">Addn #REF!</definedName>
    <definedName name="BExS2LD0JHQATS4KKDF08NLIQEAN" hidden="1">#REF!</definedName>
    <definedName name="BExS3GTXOY2FXN3KKUNPQ3ZKWQYD" localSheetId="7" hidden="1">Functional #REF!</definedName>
    <definedName name="BExS3GTXOY2FXN3KKUNPQ3ZKWQYD" hidden="1">Functional #REF!</definedName>
    <definedName name="BExS3IBWQW51YD19V9XINRZFT37D" localSheetId="7" hidden="1">SCG Func #REF!</definedName>
    <definedName name="BExS3IBWQW51YD19V9XINRZFT37D" hidden="1">SCG Func #REF!</definedName>
    <definedName name="BExS5E7O0CG4P3U6O2SO3KUCWN1X" localSheetId="7" hidden="1">SEU Func Area by #REF!</definedName>
    <definedName name="BExS5E7O0CG4P3U6O2SO3KUCWN1X" hidden="1">SEU Func Area by #REF!</definedName>
    <definedName name="BExS5P5DSMPM6QC2J47S4OZBSBHC" localSheetId="7" hidden="1">Addn #REF!</definedName>
    <definedName name="BExS5P5DSMPM6QC2J47S4OZBSBHC" hidden="1">Addn #REF!</definedName>
    <definedName name="BExS6BBUJZ443Z7JD9XISA4VZKCZ" localSheetId="7" hidden="1">Addn #REF!</definedName>
    <definedName name="BExS6BBUJZ443Z7JD9XISA4VZKCZ" hidden="1">Addn #REF!</definedName>
    <definedName name="BExS6L7WWB2AY9B9CRX0B8ZY9RA8" localSheetId="7" hidden="1">SEU Func #REF!</definedName>
    <definedName name="BExS6L7WWB2AY9B9CRX0B8ZY9RA8" hidden="1">SEU Func #REF!</definedName>
    <definedName name="BExS71EJ95OT904Y464LA98EUX0O" localSheetId="7" hidden="1">SEU Driver #REF!</definedName>
    <definedName name="BExS71EJ95OT904Y464LA98EUX0O" hidden="1">SEU Driver #REF!</definedName>
    <definedName name="BExS74ZZJS8RDGXS0N33F8LO0AFI" localSheetId="7" hidden="1">Addn #REF!</definedName>
    <definedName name="BExS74ZZJS8RDGXS0N33F8LO0AFI" hidden="1">Addn #REF!</definedName>
    <definedName name="BExS7676U1G43C4AGI7V2CFIXGKK" localSheetId="7" hidden="1">Addn #REF!</definedName>
    <definedName name="BExS7676U1G43C4AGI7V2CFIXGKK" hidden="1">Addn #REF!</definedName>
    <definedName name="BExS7EQKJUS1O1G09IC8BBF8NRPS" localSheetId="7" hidden="1">Addn #REF!</definedName>
    <definedName name="BExS7EQKJUS1O1G09IC8BBF8NRPS" hidden="1">Addn #REF!</definedName>
    <definedName name="BExS7LBYUQW02NWJUC50AL0QB0BC" localSheetId="7" hidden="1">Financial &amp; Non-#REF!</definedName>
    <definedName name="BExS7LBYUQW02NWJUC50AL0QB0BC" hidden="1">Financial &amp; Non-#REF!</definedName>
    <definedName name="BExS7YTGMRL7M5AEAHTR6TGX3RR8" localSheetId="7" hidden="1">SEU Func #REF!</definedName>
    <definedName name="BExS7YTGMRL7M5AEAHTR6TGX3RR8" hidden="1">SEU Func #REF!</definedName>
    <definedName name="BExS847PDPFPGR9EP7XAP65DFG7M" localSheetId="7" hidden="1">[0]!SDGE Func #REF!</definedName>
    <definedName name="BExS847PDPFPGR9EP7XAP65DFG7M" hidden="1">[0]!SDGE Func #REF!</definedName>
    <definedName name="BExS85UYRGDWA1N1YMZMLPMIHY16" localSheetId="7" hidden="1">Functional #REF!</definedName>
    <definedName name="BExS85UYRGDWA1N1YMZMLPMIHY16" hidden="1">Functional #REF!</definedName>
    <definedName name="BExS8JHZR5RYMXHS2BZ2JA581YEQ" localSheetId="7" hidden="1">Addn #REF!</definedName>
    <definedName name="BExS8JHZR5RYMXHS2BZ2JA581YEQ" hidden="1">Addn #REF!</definedName>
    <definedName name="BExS8O55M4IV5UFZ5R62V7SLJ794" localSheetId="7" hidden="1">[0]!SDGE Func #REF!</definedName>
    <definedName name="BExS8O55M4IV5UFZ5R62V7SLJ794" hidden="1">[0]!SDGE Func #REF!</definedName>
    <definedName name="BExS8YBZRN2SAB1Z0QWD4LTW9TDE" localSheetId="7" hidden="1">Functional #REF!</definedName>
    <definedName name="BExS8YBZRN2SAB1Z0QWD4LTW9TDE" hidden="1">Functional #REF!</definedName>
    <definedName name="BExS92J2YMOU1BT56VOUDKZDW6A0" hidden="1">#REF!</definedName>
    <definedName name="BExS9GBD3ODEHQK243A1KHFPZYXP" localSheetId="7" hidden="1">Addn #REF!</definedName>
    <definedName name="BExS9GBD3ODEHQK243A1KHFPZYXP" hidden="1">Addn #REF!</definedName>
    <definedName name="BExS9MLY4GW7OKN0XXA2VQD67RGS" localSheetId="7" hidden="1">Addn #REF!</definedName>
    <definedName name="BExS9MLY4GW7OKN0XXA2VQD67RGS" hidden="1">Addn #REF!</definedName>
    <definedName name="BExSA9360W0NPEKNF7C3CR2BIF43" hidden="1">#REF!</definedName>
    <definedName name="BExSA9JA5S47AC6EN7JNC33559GG" localSheetId="7" hidden="1">Addn #REF!</definedName>
    <definedName name="BExSA9JA5S47AC6EN7JNC33559GG" hidden="1">Addn #REF!</definedName>
    <definedName name="BExSAAABPYLIZ3RACZBIINEB79RU" localSheetId="7" hidden="1">SCG Func #REF!</definedName>
    <definedName name="BExSAAABPYLIZ3RACZBIINEB79RU" hidden="1">SCG Func #REF!</definedName>
    <definedName name="BExSAJVMJRYEBRP8HQWAPVT0353Z" localSheetId="7" hidden="1">Addn #REF!</definedName>
    <definedName name="BExSAJVMJRYEBRP8HQWAPVT0353Z" hidden="1">Addn #REF!</definedName>
    <definedName name="BExSAW5YGBMQXDRHNJ9VPN83LHSB" localSheetId="7" hidden="1">Functional #REF!</definedName>
    <definedName name="BExSAW5YGBMQXDRHNJ9VPN83LHSB" hidden="1">Functional #REF!</definedName>
    <definedName name="BExSAW5ZRWKHR68VG5SX1JML8SNU" localSheetId="7" hidden="1">Functional #REF!</definedName>
    <definedName name="BExSAW5ZRWKHR68VG5SX1JML8SNU" hidden="1">Functional #REF!</definedName>
    <definedName name="BExSAWM3SJ0NQCZI3M5EFF951Z2K" localSheetId="7" hidden="1">Addn #REF!</definedName>
    <definedName name="BExSAWM3SJ0NQCZI3M5EFF951Z2K" hidden="1">Addn #REF!</definedName>
    <definedName name="BExSB1UZKPUMJUW88VY9HKCP4CFU" localSheetId="7" hidden="1">SEU Func #REF!</definedName>
    <definedName name="BExSB1UZKPUMJUW88VY9HKCP4CFU" hidden="1">SEU Func #REF!</definedName>
    <definedName name="BExSBAP6KF35RVGGDKFOONVUDTGR" localSheetId="7" hidden="1">SCG Func #REF!</definedName>
    <definedName name="BExSBAP6KF35RVGGDKFOONVUDTGR" hidden="1">SCG Func #REF!</definedName>
    <definedName name="BExSE38VOP5A8ZMOW0LCZQMB29NN" localSheetId="7" hidden="1">SEU Driver by Func #REF!</definedName>
    <definedName name="BExSE38VOP5A8ZMOW0LCZQMB29NN" hidden="1">SEU Driver by Func #REF!</definedName>
    <definedName name="BExSEAAHYKQPG6QN01IQZ5CUBS2K" hidden="1">#REF!</definedName>
    <definedName name="BExSEIZETXYIPL1RRGCTK4JXUNP0" localSheetId="7" hidden="1">Addn #REF!</definedName>
    <definedName name="BExSEIZETXYIPL1RRGCTK4JXUNP0" hidden="1">Addn #REF!</definedName>
    <definedName name="BExSEV4BF77D27E3QM36R4SX620Q" localSheetId="7" hidden="1">SEU Func #REF!</definedName>
    <definedName name="BExSEV4BF77D27E3QM36R4SX620Q" hidden="1">SEU Func #REF!</definedName>
    <definedName name="BExSF9YBJY4NI59SIYVUVB0RHOF4" localSheetId="7" hidden="1">Functional #REF!</definedName>
    <definedName name="BExSF9YBJY4NI59SIYVUVB0RHOF4" hidden="1">Functional #REF!</definedName>
    <definedName name="BExSFKFYRGFMQJN4JIPPK7PMC8LE" localSheetId="7" hidden="1">Functional #REF!</definedName>
    <definedName name="BExSFKFYRGFMQJN4JIPPK7PMC8LE" hidden="1">Functional #REF!</definedName>
    <definedName name="BExSFSJAMB7T9SL3A6XQO78A30PE" localSheetId="7" hidden="1">SEU Driver #REF!</definedName>
    <definedName name="BExSFSJAMB7T9SL3A6XQO78A30PE" hidden="1">SEU Driver #REF!</definedName>
    <definedName name="BExSFY2ZNJ80BO8WBGH184HA98EK" localSheetId="7" hidden="1">SEU Func #REF!</definedName>
    <definedName name="BExSFY2ZNJ80BO8WBGH184HA98EK" hidden="1">SEU Func #REF!</definedName>
    <definedName name="BExSG4DJUVP24UH00G6C9BCFI6KA" localSheetId="7" hidden="1">Addn #REF!</definedName>
    <definedName name="BExSG4DJUVP24UH00G6C9BCFI6KA" hidden="1">Addn #REF!</definedName>
    <definedName name="BExSGJ7K26U35ER7JUE8V684SFCE" localSheetId="7" hidden="1">Financial &amp; Non-#REF!</definedName>
    <definedName name="BExSGJ7K26U35ER7JUE8V684SFCE" hidden="1">Financial &amp; Non-#REF!</definedName>
    <definedName name="BExSHBOKDMINRDJ7YNYDLKHU9GYY" localSheetId="7" hidden="1">[0]!SDGE Func #REF!</definedName>
    <definedName name="BExSHBOKDMINRDJ7YNYDLKHU9GYY" hidden="1">[0]!SDGE Func #REF!</definedName>
    <definedName name="BExSHLVF6TPM309S368ESB5ZGZSP" localSheetId="7" hidden="1">SCG Func #REF!</definedName>
    <definedName name="BExSHLVF6TPM309S368ESB5ZGZSP" hidden="1">SCG Func #REF!</definedName>
    <definedName name="BExSI4R6BJRHRQC9AWQ19WPYBQDS" localSheetId="7" hidden="1">Functional #REF!</definedName>
    <definedName name="BExSI4R6BJRHRQC9AWQ19WPYBQDS" hidden="1">Functional #REF!</definedName>
    <definedName name="BExTUGQR5U2JKKM690XNDR2KSDO9" localSheetId="7" hidden="1">Functional #REF!</definedName>
    <definedName name="BExTUGQR5U2JKKM690XNDR2KSDO9" hidden="1">Functional #REF!</definedName>
    <definedName name="BExTVC7NJZ78QFKT4X882RHJ46GJ" localSheetId="7" hidden="1">SEU Func #REF!</definedName>
    <definedName name="BExTVC7NJZ78QFKT4X882RHJ46GJ" hidden="1">SEU Func #REF!</definedName>
    <definedName name="BExTW1DUQNAQI9BU8SWL2ICM9MMF" localSheetId="7" hidden="1">SEU Func #REF!</definedName>
    <definedName name="BExTW1DUQNAQI9BU8SWL2ICM9MMF" hidden="1">SEU Func #REF!</definedName>
    <definedName name="BExTW36RCD2KY1OEX83Q1U3Q7VEN" localSheetId="7" hidden="1">Functional #REF!</definedName>
    <definedName name="BExTW36RCD2KY1OEX83Q1U3Q7VEN" hidden="1">Functional #REF!</definedName>
    <definedName name="BExTWB4LY5OOB9M8R4ZRF0CDR8EK" localSheetId="7" hidden="1">Financial &amp; Non-#REF!</definedName>
    <definedName name="BExTWB4LY5OOB9M8R4ZRF0CDR8EK" hidden="1">Financial &amp; Non-#REF!</definedName>
    <definedName name="BExTWFX7M4DNJT01LA4G7CYKCU8O" hidden="1">#REF!</definedName>
    <definedName name="BExTWHVA529RIUNUTJC4YZRSYACS" localSheetId="7" hidden="1">Financial &amp; Non-#REF!</definedName>
    <definedName name="BExTWHVA529RIUNUTJC4YZRSYACS" hidden="1">Financial &amp; Non-#REF!</definedName>
    <definedName name="BExTXCQM8ASRFIRTKNOR4PRO5OQI" localSheetId="7" hidden="1">Addn #REF!</definedName>
    <definedName name="BExTXCQM8ASRFIRTKNOR4PRO5OQI" hidden="1">Addn #REF!</definedName>
    <definedName name="BExTXFL0HOBZ8ZB5R9T82PYHU5LD" localSheetId="7" hidden="1">Addn #REF!</definedName>
    <definedName name="BExTXFL0HOBZ8ZB5R9T82PYHU5LD" hidden="1">Addn #REF!</definedName>
    <definedName name="BExTXI4TZTK03PE88UETNDSY061P" localSheetId="7" hidden="1">SEU Func #REF!</definedName>
    <definedName name="BExTXI4TZTK03PE88UETNDSY061P" hidden="1">SEU Func #REF!</definedName>
    <definedName name="BExTXJS8SUGI8GKGKFEGIVUS6NL5" hidden="1">#REF!</definedName>
    <definedName name="BExTXLFIV4QC0KSIFAQHYBBHL6A7" localSheetId="7" hidden="1">Addn #REF!</definedName>
    <definedName name="BExTXLFIV4QC0KSIFAQHYBBHL6A7" hidden="1">Addn #REF!</definedName>
    <definedName name="BExTXO9YLF9CAC6Q4BUNFXBAI1YL" localSheetId="7" hidden="1">Financial &amp; Non-#REF!</definedName>
    <definedName name="BExTXO9YLF9CAC6Q4BUNFXBAI1YL" hidden="1">Financial &amp; Non-#REF!</definedName>
    <definedName name="BExTXSX81QFMW6EWWTT4O5BUXE8O" localSheetId="7" hidden="1">SEU Func Area by #REF!</definedName>
    <definedName name="BExTXSX81QFMW6EWWTT4O5BUXE8O" hidden="1">SEU Func Area by #REF!</definedName>
    <definedName name="BExTY2D1TYFKUGMS9CNKOTKEUAUO" localSheetId="7" hidden="1">SEU Driver by Func #REF!</definedName>
    <definedName name="BExTY2D1TYFKUGMS9CNKOTKEUAUO" hidden="1">SEU Driver by Func #REF!</definedName>
    <definedName name="BExTY8IBOV0WBKWN39KNO05GJANV" localSheetId="7" hidden="1">Addn #REF!</definedName>
    <definedName name="BExTY8IBOV0WBKWN39KNO05GJANV" hidden="1">Addn #REF!</definedName>
    <definedName name="BExTYSL89HCHPV90LUSU3GFH5JUK" localSheetId="7" hidden="1">SEU Func #REF!</definedName>
    <definedName name="BExTYSL89HCHPV90LUSU3GFH5JUK" hidden="1">SEU Func #REF!</definedName>
    <definedName name="BExTYTSE5DS5GVCLLE99W0UOASUK" localSheetId="7" hidden="1">Addn #REF!</definedName>
    <definedName name="BExTYTSE5DS5GVCLLE99W0UOASUK" hidden="1">Addn #REF!</definedName>
    <definedName name="BExTYZS5UD8M7HDR9E0PODKMBZXD" localSheetId="7" hidden="1">Financial &amp; Non-#REF!</definedName>
    <definedName name="BExTYZS5UD8M7HDR9E0PODKMBZXD" hidden="1">Financial &amp; Non-#REF!</definedName>
    <definedName name="BExTZ6TNMOJ5PDJENKQE96SFGV3P" localSheetId="7" hidden="1">Functional #REF!</definedName>
    <definedName name="BExTZ6TNMOJ5PDJENKQE96SFGV3P" hidden="1">Functional #REF!</definedName>
    <definedName name="BExTZ9YUXERFPLEVBN6UFJC30OST" localSheetId="7" hidden="1">Addn #REF!</definedName>
    <definedName name="BExTZ9YUXERFPLEVBN6UFJC30OST" hidden="1">Addn #REF!</definedName>
    <definedName name="BExTZEWYX1YUP70BVYTBFGUX1SQE" localSheetId="7" hidden="1">SEU Driver by Func #REF!</definedName>
    <definedName name="BExTZEWYX1YUP70BVYTBFGUX1SQE" hidden="1">SEU Driver by Func #REF!</definedName>
    <definedName name="BExU084V35HGS6L43SZTIDZFNNC1" hidden="1">#REF!</definedName>
    <definedName name="BExU0L0SX2FA3UOSERNA0FM3PEIH" localSheetId="7" hidden="1">Addn #REF!</definedName>
    <definedName name="BExU0L0SX2FA3UOSERNA0FM3PEIH" hidden="1">Addn #REF!</definedName>
    <definedName name="BExU0Q4A10ERSVP7SWJI6U9PO2NP" localSheetId="7" hidden="1">Functional #REF!</definedName>
    <definedName name="BExU0Q4A10ERSVP7SWJI6U9PO2NP" hidden="1">Functional #REF!</definedName>
    <definedName name="BExU0S2G1O4WXMP72CEDPOXI142J" localSheetId="7" hidden="1">Functional #REF!</definedName>
    <definedName name="BExU0S2G1O4WXMP72CEDPOXI142J" hidden="1">Functional #REF!</definedName>
    <definedName name="BExU1D71KFUC0C17OR6QOTK3HJJE" hidden="1">#REF!</definedName>
    <definedName name="BExU1JHM6ANRZOKY36E119FJC4EE" localSheetId="7" hidden="1">SEU Func #REF!</definedName>
    <definedName name="BExU1JHM6ANRZOKY36E119FJC4EE" hidden="1">SEU Func #REF!</definedName>
    <definedName name="BExU1MXNQJK6TLTPYNJSJE001XMZ" localSheetId="7" hidden="1">Addn #REF!</definedName>
    <definedName name="BExU1MXNQJK6TLTPYNJSJE001XMZ" hidden="1">Addn #REF!</definedName>
    <definedName name="BExU1UA1UGIHTJX2JD11TYO928EW" localSheetId="7" hidden="1">Functional #REF!</definedName>
    <definedName name="BExU1UA1UGIHTJX2JD11TYO928EW" hidden="1">Functional #REF!</definedName>
    <definedName name="BExU28NRZOCQA8U63F8AUJ1Y7FK3" localSheetId="7" hidden="1">SEU Driver by Func #REF!</definedName>
    <definedName name="BExU28NRZOCQA8U63F8AUJ1Y7FK3" hidden="1">SEU Driver by Func #REF!</definedName>
    <definedName name="BExU2DWP55J27AU8B8CKOGIVB781" localSheetId="7" hidden="1">Financial &amp; Non-#REF!</definedName>
    <definedName name="BExU2DWP55J27AU8B8CKOGIVB781" hidden="1">Financial &amp; Non-#REF!</definedName>
    <definedName name="BExU2DWP9UIV3GEL4Y02T4MV2ORF" localSheetId="7" hidden="1">SCG Func #REF!</definedName>
    <definedName name="BExU2DWP9UIV3GEL4Y02T4MV2ORF" hidden="1">SCG Func #REF!</definedName>
    <definedName name="BExU2F3W26ICAF3HJW9RPFGOKBR0" localSheetId="7" hidden="1">SEU Func #REF!</definedName>
    <definedName name="BExU2F3W26ICAF3HJW9RPFGOKBR0" hidden="1">SEU Func #REF!</definedName>
    <definedName name="BExU2GB0KSJB3AT77LPHCUOU5GGE" localSheetId="7" hidden="1">Addn #REF!</definedName>
    <definedName name="BExU2GB0KSJB3AT77LPHCUOU5GGE" hidden="1">Addn #REF!</definedName>
    <definedName name="BExU2J03V3XKK7J5ZX79DJ0LWT66" localSheetId="7" hidden="1">Addn #REF!</definedName>
    <definedName name="BExU2J03V3XKK7J5ZX79DJ0LWT66" hidden="1">Addn #REF!</definedName>
    <definedName name="BExU2KY5O8EK97N17EDEE7A1FHP9" localSheetId="7" hidden="1">Addn #REF!</definedName>
    <definedName name="BExU2KY5O8EK97N17EDEE7A1FHP9" hidden="1">Addn #REF!</definedName>
    <definedName name="BExU31L47ZK7KE115K9FAOPVEQGD" hidden="1">#REF!</definedName>
    <definedName name="BExU3OT6VDS1Z4SCQYLJ3LJM2PR0" localSheetId="7" hidden="1">Addn #REF!</definedName>
    <definedName name="BExU3OT6VDS1Z4SCQYLJ3LJM2PR0" hidden="1">Addn #REF!</definedName>
    <definedName name="BExU3UYBXUBGYEE98K4TRVKL7FUB" localSheetId="7" hidden="1">SEU Func #REF!</definedName>
    <definedName name="BExU3UYBXUBGYEE98K4TRVKL7FUB" hidden="1">SEU Func #REF!</definedName>
    <definedName name="BExU43CFUF0V3VK8GVI1Y949580S" hidden="1">#REF!</definedName>
    <definedName name="BExU56LU0ARL1LXF13CWGDIA0IN2" localSheetId="7" hidden="1">SEU Func #REF!</definedName>
    <definedName name="BExU56LU0ARL1LXF13CWGDIA0IN2" hidden="1">SEU Func #REF!</definedName>
    <definedName name="BExU5D78KSITYXG7VXZWPLK5G4N1" localSheetId="7" hidden="1">SEU Func Comm by #REF!</definedName>
    <definedName name="BExU5D78KSITYXG7VXZWPLK5G4N1" hidden="1">SEU Func Comm by #REF!</definedName>
    <definedName name="BExU6ENRRF42I7NS6GD7E2BA0239" localSheetId="7" hidden="1">SEU Driver by Func #REF!</definedName>
    <definedName name="BExU6ENRRF42I7NS6GD7E2BA0239" hidden="1">SEU Driver by Func #REF!</definedName>
    <definedName name="BExU6V57YFEF7IX53EO6FG5WUSPF" localSheetId="7" hidden="1">Addn #REF!</definedName>
    <definedName name="BExU6V57YFEF7IX53EO6FG5WUSPF" hidden="1">Addn #REF!</definedName>
    <definedName name="BExU77QEPM7B7KZQXMTBVY6WPI9N" localSheetId="7" hidden="1">Addn #REF!</definedName>
    <definedName name="BExU77QEPM7B7KZQXMTBVY6WPI9N" hidden="1">Addn #REF!</definedName>
    <definedName name="BExU7DA1VML3K8MECQFN7LISYU1X" localSheetId="7" hidden="1">[0]!SDGE Func #REF!</definedName>
    <definedName name="BExU7DA1VML3K8MECQFN7LISYU1X" hidden="1">[0]!SDGE Func #REF!</definedName>
    <definedName name="BExU7QM3TKX82E55OPIJYI4ORP5C" localSheetId="7" hidden="1">SEU Driver #REF!</definedName>
    <definedName name="BExU7QM3TKX82E55OPIJYI4ORP5C" hidden="1">SEU Driver #REF!</definedName>
    <definedName name="BExU7TM1QUXVHZ7XMK0634JNVF0L" localSheetId="7" hidden="1">Addn #REF!</definedName>
    <definedName name="BExU7TM1QUXVHZ7XMK0634JNVF0L" hidden="1">Addn #REF!</definedName>
    <definedName name="BExU8OMN749NYEAOHVZEJ8P8DMPH" localSheetId="7" hidden="1">SCG Func #REF!</definedName>
    <definedName name="BExU8OMN749NYEAOHVZEJ8P8DMPH" hidden="1">SCG Func #REF!</definedName>
    <definedName name="BExU9NP18YOLSAUDJSCMGUB5Z118" localSheetId="7" hidden="1">Financial &amp; Non-#REF!</definedName>
    <definedName name="BExU9NP18YOLSAUDJSCMGUB5Z118" hidden="1">Financial &amp; Non-#REF!</definedName>
    <definedName name="BExUAEINE7CLGS8QF9K19THYYNAW" localSheetId="7" hidden="1">Addn #REF!</definedName>
    <definedName name="BExUAEINE7CLGS8QF9K19THYYNAW" hidden="1">Addn #REF!</definedName>
    <definedName name="BExUAJM318DD50UGPK19FVC5IXPH" localSheetId="7" hidden="1">SEU Driver by Func #REF!</definedName>
    <definedName name="BExUAJM318DD50UGPK19FVC5IXPH" hidden="1">SEU Driver by Func #REF!</definedName>
    <definedName name="BExUAK7MK6RBQT5QZEERWMC3TKOK" hidden="1">#REF!</definedName>
    <definedName name="BExUBMQ291WKF53PLYYX5DET9GEY" localSheetId="7" hidden="1">Addn #REF!</definedName>
    <definedName name="BExUBMQ291WKF53PLYYX5DET9GEY" hidden="1">Addn #REF!</definedName>
    <definedName name="BExUBPKGJ2HZG9P75M6T3ET52BNI" localSheetId="7" hidden="1">Financial &amp; Non-#REF!</definedName>
    <definedName name="BExUBPKGJ2HZG9P75M6T3ET52BNI" hidden="1">Financial &amp; Non-#REF!</definedName>
    <definedName name="BExUC20BWOTFQRDYY9IQ2FW6VB71" hidden="1">#REF!</definedName>
    <definedName name="BExUCJOV56HL5GHC911I59CMVU3Y" localSheetId="7" hidden="1">Addn #REF!</definedName>
    <definedName name="BExUCJOV56HL5GHC911I59CMVU3Y" hidden="1">Addn #REF!</definedName>
    <definedName name="BExUCXBQTG7WOKZJK4UA33YGMSAL" localSheetId="7" hidden="1">Addn #REF!</definedName>
    <definedName name="BExUCXBQTG7WOKZJK4UA33YGMSAL" hidden="1">Addn #REF!</definedName>
    <definedName name="BExUD77T5KGV1KMCMJKLTUEIUBOT" hidden="1">#REF!</definedName>
    <definedName name="BExUDHENQG3NPBADHSVALH1OMEQS" localSheetId="7" hidden="1">Addn #REF!</definedName>
    <definedName name="BExUDHENQG3NPBADHSVALH1OMEQS" hidden="1">Addn #REF!</definedName>
    <definedName name="BExVQLKII6YMTL20HLVTBTSXKPRG" localSheetId="7" hidden="1">SEU Func #REF!</definedName>
    <definedName name="BExVQLKII6YMTL20HLVTBTSXKPRG" hidden="1">SEU Func #REF!</definedName>
    <definedName name="BExVR1GBDWIUZT0CFSN1CU5XTQHZ" localSheetId="7" hidden="1">SEU Driver #REF!</definedName>
    <definedName name="BExVR1GBDWIUZT0CFSN1CU5XTQHZ" hidden="1">SEU Driver #REF!</definedName>
    <definedName name="BExVRN15PJ1BT548WRJVE7PWW77Q" localSheetId="7" hidden="1">SEU Driver #REF!</definedName>
    <definedName name="BExVRN15PJ1BT548WRJVE7PWW77Q" hidden="1">SEU Driver #REF!</definedName>
    <definedName name="BExVS0O0VVK0BLMC0WX8X4S7H30F" hidden="1">#REF!</definedName>
    <definedName name="BExVSQL9TJX91PI5EL0NPQ663IV1" localSheetId="7" hidden="1">Financial &amp; Non-#REF!</definedName>
    <definedName name="BExVSQL9TJX91PI5EL0NPQ663IV1" hidden="1">Financial &amp; Non-#REF!</definedName>
    <definedName name="BExVSVJD23KTXSSLOWR4ELAVFUU4" localSheetId="7" hidden="1">Addn #REF!</definedName>
    <definedName name="BExVSVJD23KTXSSLOWR4ELAVFUU4" hidden="1">Addn #REF!</definedName>
    <definedName name="BExVSX6LRY95YK28YB787Z62GSU8" localSheetId="7" hidden="1">SEU Func Comm by #REF!</definedName>
    <definedName name="BExVSX6LRY95YK28YB787Z62GSU8" hidden="1">SEU Func Comm by #REF!</definedName>
    <definedName name="BExVTUR2AONP0W51JBNV7ULISXSW" localSheetId="7" hidden="1">SEU Driver by Func #REF!</definedName>
    <definedName name="BExVTUR2AONP0W51JBNV7ULISXSW" hidden="1">SEU Driver by Func #REF!</definedName>
    <definedName name="BExVVO37O040HEMW9DCWKFR2IZ8X" localSheetId="7" hidden="1">SCG Func #REF!</definedName>
    <definedName name="BExVVO37O040HEMW9DCWKFR2IZ8X" hidden="1">SCG Func #REF!</definedName>
    <definedName name="BExVVUTVHOGT5W5F5S9FSPT85DME" hidden="1">#REF!</definedName>
    <definedName name="BExVVY4MDQYOKD5KO5OE78CX0FQT" localSheetId="7" hidden="1">Addn #REF!</definedName>
    <definedName name="BExVVY4MDQYOKD5KO5OE78CX0FQT" hidden="1">Addn #REF!</definedName>
    <definedName name="BExVW8WZZ8D43QOE36ETTY1C4U0N" localSheetId="7" hidden="1">Functional #REF!</definedName>
    <definedName name="BExVW8WZZ8D43QOE36ETTY1C4U0N" hidden="1">Functional #REF!</definedName>
    <definedName name="BExVWG3ZF46Q1Y5LMBY96EBCWCTQ" localSheetId="7" hidden="1">SCG Func #REF!</definedName>
    <definedName name="BExVWG3ZF46Q1Y5LMBY96EBCWCTQ" hidden="1">SCG Func #REF!</definedName>
    <definedName name="BExVXXLTLVPMHQ9YGP6F4NAE8XAF" localSheetId="7" hidden="1">Addn #REF!</definedName>
    <definedName name="BExVXXLTLVPMHQ9YGP6F4NAE8XAF" hidden="1">Addn #REF!</definedName>
    <definedName name="BExVY1Y7IYT1CYLYSQVAOOFYYFEE" localSheetId="7" hidden="1">Functional #REF!</definedName>
    <definedName name="BExVY1Y7IYT1CYLYSQVAOOFYYFEE" hidden="1">Functional #REF!</definedName>
    <definedName name="BExVZ2IIM7NJ0FNJL35T3IPB09RQ" localSheetId="7" hidden="1">SEU Driver #REF!</definedName>
    <definedName name="BExVZ2IIM7NJ0FNJL35T3IPB09RQ" hidden="1">SEU Driver #REF!</definedName>
    <definedName name="BExVZ7B4Y2NRBJYTDLC11BS9VK05" hidden="1">#REF!</definedName>
    <definedName name="BExVZESVRS1MAPCRIBHZSABWSDTM" localSheetId="7" hidden="1">Addn #REF!</definedName>
    <definedName name="BExVZESVRS1MAPCRIBHZSABWSDTM" hidden="1">Addn #REF!</definedName>
    <definedName name="BExVZHY5G2GCUTJC5TLMBRNLC43J" localSheetId="7" hidden="1">Financial &amp; Non-#REF!</definedName>
    <definedName name="BExVZHY5G2GCUTJC5TLMBRNLC43J" hidden="1">Financial &amp; Non-#REF!</definedName>
    <definedName name="BExW008AIXVYFYRH2P1XAEE5ZU3C" hidden="1">#REF!</definedName>
    <definedName name="BExW0A4CKTF6KCT8SOA5JRPCFGFB" hidden="1">#REF!</definedName>
    <definedName name="BExW0NGKMSQRK2LL1UQP8M6X5NSC" localSheetId="7" hidden="1">Addn #REF!</definedName>
    <definedName name="BExW0NGKMSQRK2LL1UQP8M6X5NSC" hidden="1">Addn #REF!</definedName>
    <definedName name="BExW0Y3IHF05N34WK2LSEDEKZBI2" localSheetId="7" hidden="1">SEU Func #REF!</definedName>
    <definedName name="BExW0Y3IHF05N34WK2LSEDEKZBI2" hidden="1">SEU Func #REF!</definedName>
    <definedName name="BExW24NI3G8UBLYOJI2IFS2TXOQH" localSheetId="7" hidden="1">SEU Func Comm by #REF!</definedName>
    <definedName name="BExW24NI3G8UBLYOJI2IFS2TXOQH" hidden="1">SEU Func Comm by #REF!</definedName>
    <definedName name="BExW2J1E62XAYXRG0MHY22YU9G5N" localSheetId="7" hidden="1">Addn #REF!</definedName>
    <definedName name="BExW2J1E62XAYXRG0MHY22YU9G5N" hidden="1">Addn #REF!</definedName>
    <definedName name="BExW2UFE0VTQ4GMXB3NKWB0MLQS2" localSheetId="7" hidden="1">Addn #REF!</definedName>
    <definedName name="BExW2UFE0VTQ4GMXB3NKWB0MLQS2" hidden="1">Addn #REF!</definedName>
    <definedName name="BExW2UFES6ZEQ4GZO08U2R6SACB5" localSheetId="7" hidden="1">Functional #REF!</definedName>
    <definedName name="BExW2UFES6ZEQ4GZO08U2R6SACB5" hidden="1">Functional #REF!</definedName>
    <definedName name="BExW3A0GVMR7W0IG3FAG61PO39UY" localSheetId="7" hidden="1">Addn #REF!</definedName>
    <definedName name="BExW3A0GVMR7W0IG3FAG61PO39UY" hidden="1">Addn #REF!</definedName>
    <definedName name="BExW3L3P8RSX64V6RKZLOXJJQFKC" localSheetId="7" hidden="1">SCG Func #REF!</definedName>
    <definedName name="BExW3L3P8RSX64V6RKZLOXJJQFKC" hidden="1">SCG Func #REF!</definedName>
    <definedName name="BExW3L8ZM2FIDYWWS285ZDN4MQL0" localSheetId="7" hidden="1">Addn #REF!</definedName>
    <definedName name="BExW3L8ZM2FIDYWWS285ZDN4MQL0" hidden="1">Addn #REF!</definedName>
    <definedName name="BExW444QYWE12XOFBRD40G87G4B6" localSheetId="7" hidden="1">SEU Driver #REF!</definedName>
    <definedName name="BExW444QYWE12XOFBRD40G87G4B6" hidden="1">SEU Driver #REF!</definedName>
    <definedName name="BExW44VT52264L8A2P8TC2AMVSKI" localSheetId="7" hidden="1">Addn #REF!</definedName>
    <definedName name="BExW44VT52264L8A2P8TC2AMVSKI" hidden="1">Addn #REF!</definedName>
    <definedName name="BExW4D4FK90WK8SV70U0TLK56AQQ" hidden="1">#REF!</definedName>
    <definedName name="BExW4GVDF15W6U853J2AE9P3JPTT" hidden="1">#REF!</definedName>
    <definedName name="BExW4IYQQUG2B3RR295564UDF92W" hidden="1">#REF!</definedName>
    <definedName name="BExW4XI448RO1HRW7T507VP4GJTR" localSheetId="7" hidden="1">SEU Driver by Func #REF!</definedName>
    <definedName name="BExW4XI448RO1HRW7T507VP4GJTR" hidden="1">SEU Driver by Func #REF!</definedName>
    <definedName name="BExW54E9II3BY15VSHF7D3QBL21K" localSheetId="7" hidden="1">Financial &amp; Non-#REF!</definedName>
    <definedName name="BExW54E9II3BY15VSHF7D3QBL21K" hidden="1">Financial &amp; Non-#REF!</definedName>
    <definedName name="BExW5852TSTSER7SLK4K2SCHR7OI" localSheetId="7" hidden="1">SEU Driver by Func #REF!</definedName>
    <definedName name="BExW5852TSTSER7SLK4K2SCHR7OI" hidden="1">SEU Driver by Func #REF!</definedName>
    <definedName name="BExW5DU3OT1XDXRYH812SSKSXGYZ" localSheetId="7" hidden="1">SEU Func #REF!</definedName>
    <definedName name="BExW5DU3OT1XDXRYH812SSKSXGYZ" hidden="1">SEU Func #REF!</definedName>
    <definedName name="BExW5JOFZQ8GVHZD0EYGMA89L796" localSheetId="7" hidden="1">[0]!SDGE Func #REF!</definedName>
    <definedName name="BExW5JOFZQ8GVHZD0EYGMA89L796" hidden="1">[0]!SDGE Func #REF!</definedName>
    <definedName name="BExW5KA49ULVKQYGWVHCIO5NLJH7" localSheetId="7" hidden="1">SEU Func #REF!</definedName>
    <definedName name="BExW5KA49ULVKQYGWVHCIO5NLJH7" hidden="1">SEU Func #REF!</definedName>
    <definedName name="BExW6CGDVD0IID1G10TDJ1217F1J" localSheetId="7" hidden="1">SEU Driver #REF!</definedName>
    <definedName name="BExW6CGDVD0IID1G10TDJ1217F1J" hidden="1">SEU Driver #REF!</definedName>
    <definedName name="BExW78IQJ28QVTSPSF5RYF00RH9O" localSheetId="7" hidden="1">Addn #REF!</definedName>
    <definedName name="BExW78IQJ28QVTSPSF5RYF00RH9O" hidden="1">Addn #REF!</definedName>
    <definedName name="BExW7BTDV3ZL43N2KQOYFU5ZWJA3" localSheetId="7" hidden="1">Addn #REF!</definedName>
    <definedName name="BExW7BTDV3ZL43N2KQOYFU5ZWJA3" hidden="1">Addn #REF!</definedName>
    <definedName name="BExW7O93FSQL8845022ZCTYK15YJ" localSheetId="7" hidden="1">Addn #REF!</definedName>
    <definedName name="BExW7O93FSQL8845022ZCTYK15YJ" hidden="1">Addn #REF!</definedName>
    <definedName name="BExW7PWHSLWGW4W6OL1OOBKSRXZW" localSheetId="7" hidden="1">Addn #REF!</definedName>
    <definedName name="BExW7PWHSLWGW4W6OL1OOBKSRXZW" hidden="1">Addn #REF!</definedName>
    <definedName name="BExW7R3NRPHWT1H6S9GFSWLTPPUX" localSheetId="7" hidden="1">SEU Func #REF!</definedName>
    <definedName name="BExW7R3NRPHWT1H6S9GFSWLTPPUX" hidden="1">SEU Func #REF!</definedName>
    <definedName name="BExW7SG4VF01KVUX3XETXJ0WWXBB" localSheetId="7" hidden="1">SEU Func Comm by #REF!</definedName>
    <definedName name="BExW7SG4VF01KVUX3XETXJ0WWXBB" hidden="1">SEU Func Comm by #REF!</definedName>
    <definedName name="BExW851AJ4QQF2BY08FCPG1W9TC3" localSheetId="7" hidden="1">Functional #REF!</definedName>
    <definedName name="BExW851AJ4QQF2BY08FCPG1W9TC3" hidden="1">Functional #REF!</definedName>
    <definedName name="BExW8MPWKRBZZMXL13XW0M8MVU6A" hidden="1">#REF!</definedName>
    <definedName name="BExXMMY7K9SSUZ9P15Q89ZHBQCF8" localSheetId="7" hidden="1">SEU Func Comm by #REF!</definedName>
    <definedName name="BExXMMY7K9SSUZ9P15Q89ZHBQCF8" hidden="1">SEU Func Comm by #REF!</definedName>
    <definedName name="BExXMXQMM8TNOSCG4JONY8VFM2EE" localSheetId="7" hidden="1">Addn #REF!</definedName>
    <definedName name="BExXMXQMM8TNOSCG4JONY8VFM2EE" hidden="1">Addn #REF!</definedName>
    <definedName name="BExXN0QHOOGNVJHEF6QL4ET2POZD" localSheetId="7" hidden="1">[0]!SDGE Func #REF!</definedName>
    <definedName name="BExXN0QHOOGNVJHEF6QL4ET2POZD" hidden="1">[0]!SDGE Func #REF!</definedName>
    <definedName name="BExXN2J967PTBZGVGUY8NLKS24TR" localSheetId="7" hidden="1">Addn #REF!</definedName>
    <definedName name="BExXN2J967PTBZGVGUY8NLKS24TR" hidden="1">Addn #REF!</definedName>
    <definedName name="BExXN6QAKZ8C2F980ATAL486VR2V" localSheetId="7" hidden="1">SEU Driver by Func #REF!</definedName>
    <definedName name="BExXN6QAKZ8C2F980ATAL486VR2V" hidden="1">SEU Driver by Func #REF!</definedName>
    <definedName name="BExXNBIYGBD8KCL4FI2BMF80ENYA" localSheetId="7" hidden="1">Addn #REF!</definedName>
    <definedName name="BExXNBIYGBD8KCL4FI2BMF80ENYA" hidden="1">Addn #REF!</definedName>
    <definedName name="BExXODFQWNNQHXCPLVEYEY4VOBS7" hidden="1">#REF!</definedName>
    <definedName name="BExXOGKYWK9ZP3F4MUJAVZN2JRO7" localSheetId="7" hidden="1">Addn #REF!</definedName>
    <definedName name="BExXOGKYWK9ZP3F4MUJAVZN2JRO7" hidden="1">Addn #REF!</definedName>
    <definedName name="BExXOS9R341ND4H1POY8R4EQJ7SO" hidden="1">#REF!</definedName>
    <definedName name="BExXOV4CEVAER3X96DRN4HH4BZHR" localSheetId="7" hidden="1">Addn #REF!</definedName>
    <definedName name="BExXOV4CEVAER3X96DRN4HH4BZHR" hidden="1">Addn #REF!</definedName>
    <definedName name="BExXPFY5OVLL3K2K90TA90XRYLM6" localSheetId="7" hidden="1">Addn #REF!</definedName>
    <definedName name="BExXPFY5OVLL3K2K90TA90XRYLM6" hidden="1">Addn #REF!</definedName>
    <definedName name="BExXPM8Q4BZDPOJ7U58824CNL7J9" localSheetId="7" hidden="1">Financial &amp; Non-#REF!</definedName>
    <definedName name="BExXPM8Q4BZDPOJ7U58824CNL7J9" hidden="1">Financial &amp; Non-#REF!</definedName>
    <definedName name="BExXPQAGQFSDEYV65RS08JVXQYYP" localSheetId="7" hidden="1">SEU Func #REF!</definedName>
    <definedName name="BExXPQAGQFSDEYV65RS08JVXQYYP" hidden="1">SEU Func #REF!</definedName>
    <definedName name="BExXPRHMPBRCHUUJLBSARDLRE22E" localSheetId="7" hidden="1">Functional #REF!</definedName>
    <definedName name="BExXPRHMPBRCHUUJLBSARDLRE22E" hidden="1">Functional #REF!</definedName>
    <definedName name="BExXPV2Z6XDCZ280IE8KLAHDFJA1" localSheetId="7" hidden="1">Addn #REF!</definedName>
    <definedName name="BExXPV2Z6XDCZ280IE8KLAHDFJA1" hidden="1">Addn #REF!</definedName>
    <definedName name="BExXPZ9ZF0LRZ3ZR6Y1DLV8HTHWV" localSheetId="7" hidden="1">Addn #REF!</definedName>
    <definedName name="BExXPZ9ZF0LRZ3ZR6Y1DLV8HTHWV" hidden="1">Addn #REF!</definedName>
    <definedName name="BExXRVM147SVXBLKLP710R2MO5MZ" localSheetId="7" hidden="1">Functional #REF!</definedName>
    <definedName name="BExXRVM147SVXBLKLP710R2MO5MZ" hidden="1">Functional #REF!</definedName>
    <definedName name="BExXS4R2128DFU2LK3Q08XJ48S42" localSheetId="7" hidden="1">Addn #REF!</definedName>
    <definedName name="BExXS4R2128DFU2LK3Q08XJ48S42" hidden="1">Addn #REF!</definedName>
    <definedName name="BExXS98VZGW8QG56DGEJHU0JCJJZ" localSheetId="7" hidden="1">SEU Func #REF!</definedName>
    <definedName name="BExXS98VZGW8QG56DGEJHU0JCJJZ" hidden="1">SEU Func #REF!</definedName>
    <definedName name="BExXSH1EUOGXZIWDTB34ZHBBPLMB" localSheetId="7" hidden="1">Financial &amp; Non-#REF!</definedName>
    <definedName name="BExXSH1EUOGXZIWDTB34ZHBBPLMB" hidden="1">Financial &amp; Non-#REF!</definedName>
    <definedName name="BExXSHHIMRQF6S8HC1AZXUGDWXY4" localSheetId="7" hidden="1">Addn #REF!</definedName>
    <definedName name="BExXSHHIMRQF6S8HC1AZXUGDWXY4" hidden="1">Addn #REF!</definedName>
    <definedName name="BExXT7PP94GE3YW5BGV4U6HWCSPX" localSheetId="7" hidden="1">SEU Driver #REF!</definedName>
    <definedName name="BExXT7PP94GE3YW5BGV4U6HWCSPX" hidden="1">SEU Driver #REF!</definedName>
    <definedName name="BExXU7IY0NW19P11Z5YQ9BQIJSF3" localSheetId="7" hidden="1">Financial &amp; Non-#REF!</definedName>
    <definedName name="BExXU7IY0NW19P11Z5YQ9BQIJSF3" hidden="1">Financial &amp; Non-#REF!</definedName>
    <definedName name="BExXUAIVBR3PR1QHJCUT03VW15Z3" hidden="1">#REF!</definedName>
    <definedName name="BExXUCX7X7M52508UFQKPKXBD9HV" localSheetId="7" hidden="1">[0]!SDGE Func #REF!</definedName>
    <definedName name="BExXUCX7X7M52508UFQKPKXBD9HV" hidden="1">[0]!SDGE Func #REF!</definedName>
    <definedName name="BExXUDIQYO3NFEXLUKKBXFGL0I0J" localSheetId="7" hidden="1">SEU Func #REF!</definedName>
    <definedName name="BExXUDIQYO3NFEXLUKKBXFGL0I0J" hidden="1">SEU Func #REF!</definedName>
    <definedName name="BExXV1SL2OKDY5I58V7R2CZ6UA1P" localSheetId="7" hidden="1">Addn #REF!</definedName>
    <definedName name="BExXV1SL2OKDY5I58V7R2CZ6UA1P" hidden="1">Addn #REF!</definedName>
    <definedName name="BExXVYBBSBUSE5YCGR0CV4FQE3PC" localSheetId="7" hidden="1">Financial &amp; Non-#REF!</definedName>
    <definedName name="BExXVYBBSBUSE5YCGR0CV4FQE3PC" hidden="1">Financial &amp; Non-#REF!</definedName>
    <definedName name="BExXW5NLB1XHUSNQW6YWXBK0FT19" localSheetId="7" hidden="1">Addn #REF!</definedName>
    <definedName name="BExXW5NLB1XHUSNQW6YWXBK0FT19" hidden="1">Addn #REF!</definedName>
    <definedName name="BExXW93RS0IWAZRQ9SOWQXERPYYZ" localSheetId="7" hidden="1">Functional #REF!</definedName>
    <definedName name="BExXW93RS0IWAZRQ9SOWQXERPYYZ" hidden="1">Functional #REF!</definedName>
    <definedName name="BExXXC28UJZ8MBCQMEGVPHY4ELL2" localSheetId="7" hidden="1">Addn #REF!</definedName>
    <definedName name="BExXXC28UJZ8MBCQMEGVPHY4ELL2" hidden="1">Addn #REF!</definedName>
    <definedName name="BExXXLSZ3ABSM127FWVROEVGA4AY" hidden="1">#REF!</definedName>
    <definedName name="BExXXZ52JFPBQNR4WBNEGUSKAOTN" localSheetId="7" hidden="1">SEU Driver by Func #REF!</definedName>
    <definedName name="BExXXZ52JFPBQNR4WBNEGUSKAOTN" hidden="1">SEU Driver by Func #REF!</definedName>
    <definedName name="BExXYEVFU1HGZQVTNU9QVRVA90FT" localSheetId="7" hidden="1">Addn #REF!</definedName>
    <definedName name="BExXYEVFU1HGZQVTNU9QVRVA90FT" hidden="1">Addn #REF!</definedName>
    <definedName name="BExXYT9CBE76MDZW4OQUDY1SEKNE" localSheetId="7" hidden="1">Functional #REF!</definedName>
    <definedName name="BExXYT9CBE76MDZW4OQUDY1SEKNE" hidden="1">Functional #REF!</definedName>
    <definedName name="BExXYTK4Y0UMB5113GMQ1F9ETUD2" localSheetId="7" hidden="1">Addn #REF!</definedName>
    <definedName name="BExXYTK4Y0UMB5113GMQ1F9ETUD2" hidden="1">Addn #REF!</definedName>
    <definedName name="BExXZ3QYMWB5DEHAXEQ77MZ7FIZD" localSheetId="7" hidden="1">[0]!SDGE Func #REF!</definedName>
    <definedName name="BExXZ3QYMWB5DEHAXEQ77MZ7FIZD" hidden="1">[0]!SDGE Func #REF!</definedName>
    <definedName name="BExXZAXW8F8841455G1F7WXT41AX" localSheetId="7" hidden="1">[0]!SDGE Func #REF!</definedName>
    <definedName name="BExXZAXW8F8841455G1F7WXT41AX" hidden="1">[0]!SDGE Func #REF!</definedName>
    <definedName name="BExXZNDLULS7L6GBKG9RU9OGHK9B" localSheetId="7" hidden="1">Addn #REF!</definedName>
    <definedName name="BExXZNDLULS7L6GBKG9RU9OGHK9B" hidden="1">Addn #REF!</definedName>
    <definedName name="BExXZWO3RC1R45A9M41GS6LPG2YW" localSheetId="7" hidden="1">Addn #REF!</definedName>
    <definedName name="BExXZWO3RC1R45A9M41GS6LPG2YW" hidden="1">Addn #REF!</definedName>
    <definedName name="BExXZZTG1JTLYWJOFNYTGR4LALK3" localSheetId="7" hidden="1">Addn #REF!</definedName>
    <definedName name="BExXZZTG1JTLYWJOFNYTGR4LALK3" hidden="1">Addn #REF!</definedName>
    <definedName name="BExY0C3TNRDQV0J5SI0Q7GLE70KV" localSheetId="7" hidden="1">Addn #REF!</definedName>
    <definedName name="BExY0C3TNRDQV0J5SI0Q7GLE70KV" hidden="1">Addn #REF!</definedName>
    <definedName name="BExY0DG9VW15FF7OROMAE5SYW4D5" localSheetId="7" hidden="1">Addn #REF!</definedName>
    <definedName name="BExY0DG9VW15FF7OROMAE5SYW4D5" hidden="1">Addn #REF!</definedName>
    <definedName name="BExY0ECOZIOI49PB8W7AR8VPFOVW" hidden="1">#REF!</definedName>
    <definedName name="BExY0PL7UNAVZO1W5HALLPRU9V5X" hidden="1">#REF!</definedName>
    <definedName name="BExY28VU0NLLDWJFKP6DNWTZ559K" localSheetId="7" hidden="1">[0]!SDGE Func #REF!</definedName>
    <definedName name="BExY28VU0NLLDWJFKP6DNWTZ559K" hidden="1">[0]!SDGE Func #REF!</definedName>
    <definedName name="BExY2BVVO6QDY0L06G3J0MSGEXD8" localSheetId="7" hidden="1">[0]!SDGE Func #REF!</definedName>
    <definedName name="BExY2BVVO6QDY0L06G3J0MSGEXD8" hidden="1">[0]!SDGE Func #REF!</definedName>
    <definedName name="BExY2EKSYYHFY4AFZ300ZXMLRXQY" localSheetId="7" hidden="1">Financial &amp; Non-#REF!</definedName>
    <definedName name="BExY2EKSYYHFY4AFZ300ZXMLRXQY" hidden="1">Financial &amp; Non-#REF!</definedName>
    <definedName name="BExY2NKIEE5SPBOV26RNCSKNGTME" localSheetId="7" hidden="1">Addn #REF!</definedName>
    <definedName name="BExY2NKIEE5SPBOV26RNCSKNGTME" hidden="1">Addn #REF!</definedName>
    <definedName name="BExY2NKIMXF1J464XZ175PYA8LDM" localSheetId="7" hidden="1">SEU Func #REF!</definedName>
    <definedName name="BExY2NKIMXF1J464XZ175PYA8LDM" hidden="1">SEU Func #REF!</definedName>
    <definedName name="BExY36AXKUMLUKD2VOB5XR70DGDI" localSheetId="7" hidden="1">SEU Func #REF!</definedName>
    <definedName name="BExY36AXKUMLUKD2VOB5XR70DGDI" hidden="1">SEU Func #REF!</definedName>
    <definedName name="BExY3SXH7FESHTF7PBA3OYIXDH41" hidden="1">#REF!</definedName>
    <definedName name="BExY3WZ2QMSYT0BFBVQJIAPCHAQ1" localSheetId="7" hidden="1">Addn #REF!</definedName>
    <definedName name="BExY3WZ2QMSYT0BFBVQJIAPCHAQ1" hidden="1">Addn #REF!</definedName>
    <definedName name="BExY3ZO5J0Z7QKACQUINFDZTRS77" localSheetId="7" hidden="1">Addn #REF!</definedName>
    <definedName name="BExY3ZO5J0Z7QKACQUINFDZTRS77" hidden="1">Addn #REF!</definedName>
    <definedName name="BExY48TCAQ2A1XRZ3RVHC0U8VYKQ" localSheetId="7" hidden="1">SEU Func Comm by #REF!</definedName>
    <definedName name="BExY48TCAQ2A1XRZ3RVHC0U8VYKQ" hidden="1">SEU Func Comm by #REF!</definedName>
    <definedName name="BExY58MMH9D4SBZCD1RWGTYBRDM8" hidden="1">#REF!</definedName>
    <definedName name="BExY5I7UKXBU395LXGBYD7PJ7IH3" localSheetId="7" hidden="1">SEU Func #REF!</definedName>
    <definedName name="BExY5I7UKXBU395LXGBYD7PJ7IH3" hidden="1">SEU Func #REF!</definedName>
    <definedName name="BExY60SU3PW0FE2YOFC1CR5A86CH" localSheetId="7" hidden="1">SEU Driver #REF!</definedName>
    <definedName name="BExY60SU3PW0FE2YOFC1CR5A86CH" hidden="1">SEU Driver #REF!</definedName>
    <definedName name="BExY63SR27VPDZPXZK9KJCGTZ4TC" localSheetId="7" hidden="1">Addn #REF!</definedName>
    <definedName name="BExY63SR27VPDZPXZK9KJCGTZ4TC" hidden="1">Addn #REF!</definedName>
    <definedName name="BExY65LH73RB4VC5HW4RHGQ2KU8G" hidden="1">#REF!</definedName>
    <definedName name="BExY65LHY7ALMYBRAOKCXSFRLNEE" localSheetId="7" hidden="1">Addn #REF!</definedName>
    <definedName name="BExY65LHY7ALMYBRAOKCXSFRLNEE" hidden="1">Addn #REF!</definedName>
    <definedName name="BExZJQJI3TXMZTVPYBBJ0JI1C5LL" hidden="1">#REF!</definedName>
    <definedName name="BExZKA64CRCRYCU4JL6TH6AWM96S" localSheetId="7" hidden="1">Addn #REF!</definedName>
    <definedName name="BExZKA64CRCRYCU4JL6TH6AWM96S" hidden="1">Addn #REF!</definedName>
    <definedName name="BExZKCPZD3M8NAZFUDJRYJ5OTIVJ" localSheetId="7" hidden="1">Functional #REF!</definedName>
    <definedName name="BExZKCPZD3M8NAZFUDJRYJ5OTIVJ" hidden="1">Functional #REF!</definedName>
    <definedName name="BExZKR3TTP07CE2NJKPT664GAJBL" localSheetId="7" hidden="1">Addn #REF!</definedName>
    <definedName name="BExZKR3TTP07CE2NJKPT664GAJBL" hidden="1">Addn #REF!</definedName>
    <definedName name="BExZL1LBSYTGVKE79Y97OBLA0SV6" localSheetId="7" hidden="1">SEU Driver #REF!</definedName>
    <definedName name="BExZL1LBSYTGVKE79Y97OBLA0SV6" hidden="1">SEU Driver #REF!</definedName>
    <definedName name="BExZLBC2PT5BA4MTL92QWIJ2AGNH" localSheetId="7" hidden="1">SCG Func #REF!</definedName>
    <definedName name="BExZLBC2PT5BA4MTL92QWIJ2AGNH" hidden="1">SCG Func #REF!</definedName>
    <definedName name="BExZLUD4NEJMBSGQ93R045ELX10G" localSheetId="7" hidden="1">SEU Driver #REF!</definedName>
    <definedName name="BExZLUD4NEJMBSGQ93R045ELX10G" hidden="1">SEU Driver #REF!</definedName>
    <definedName name="BExZLX7QQ1MWG33LCZU8LVADH6MW" localSheetId="7" hidden="1">Addn #REF!</definedName>
    <definedName name="BExZLX7QQ1MWG33LCZU8LVADH6MW" hidden="1">Addn #REF!</definedName>
    <definedName name="BExZM07LCOTZXP3AS4WC2J3NTE7P" localSheetId="7" hidden="1">SCG Func #REF!</definedName>
    <definedName name="BExZM07LCOTZXP3AS4WC2J3NTE7P" hidden="1">SCG Func #REF!</definedName>
    <definedName name="BExZM7JVUMCAARUACRX7Z54WSG33" localSheetId="7" hidden="1">SEU Driver by Func #REF!</definedName>
    <definedName name="BExZM7JVUMCAARUACRX7Z54WSG33" hidden="1">SEU Driver by Func #REF!</definedName>
    <definedName name="BExZMIN2YY9W3WI8OAVQ37PKQZXZ" localSheetId="7" hidden="1">SCG Func #REF!</definedName>
    <definedName name="BExZMIN2YY9W3WI8OAVQ37PKQZXZ" hidden="1">SCG Func #REF!</definedName>
    <definedName name="BExZMQKY0YONB7YBTBQZH62T9MSU" localSheetId="7" hidden="1">[0]!SDGE Func #REF!</definedName>
    <definedName name="BExZMQKY0YONB7YBTBQZH62T9MSU" hidden="1">[0]!SDGE Func #REF!</definedName>
    <definedName name="BExZMQVWL07SCJOOFZWV45W59W8P" localSheetId="7" hidden="1">Addn #REF!</definedName>
    <definedName name="BExZMQVWL07SCJOOFZWV45W59W8P" hidden="1">Addn #REF!</definedName>
    <definedName name="BExZMXXD1Y91UP1BZXET9AXX4JII" localSheetId="7" hidden="1">Addn #REF!</definedName>
    <definedName name="BExZMXXD1Y91UP1BZXET9AXX4JII" hidden="1">Addn #REF!</definedName>
    <definedName name="BExZN3X5WR9FLDRBMX48BRRVYSL4" localSheetId="7" hidden="1">Functional #REF!</definedName>
    <definedName name="BExZN3X5WR9FLDRBMX48BRRVYSL4" hidden="1">Functional #REF!</definedName>
    <definedName name="BExZNI0B4ZBV0GKJNGZKFKJP5RSC" localSheetId="7" hidden="1">Addn #REF!</definedName>
    <definedName name="BExZNI0B4ZBV0GKJNGZKFKJP5RSC" hidden="1">Addn #REF!</definedName>
    <definedName name="BExZNSN8EOTXU3NPY0CH5POL7VHK" localSheetId="7" hidden="1">[0]!SDGE Func #REF!</definedName>
    <definedName name="BExZNSN8EOTXU3NPY0CH5POL7VHK" hidden="1">[0]!SDGE Func #REF!</definedName>
    <definedName name="BExZO0FQOS0A6MKLLZK71QNUN7MD" hidden="1">#REF!</definedName>
    <definedName name="BExZO64RDT6SCKXP96BLAVKAG3PC" localSheetId="7" hidden="1">Financial &amp; Non-#REF!</definedName>
    <definedName name="BExZO64RDT6SCKXP96BLAVKAG3PC" hidden="1">Financial &amp; Non-#REF!</definedName>
    <definedName name="BExZOHYVOLL7CEQKABKO256H0X5I" localSheetId="7" hidden="1">SEU Func #REF!</definedName>
    <definedName name="BExZOHYVOLL7CEQKABKO256H0X5I" hidden="1">SEU Func #REF!</definedName>
    <definedName name="BExZOKYRP68DOEIM61IGQ1DB8P4J" localSheetId="7" hidden="1">Addn #REF!</definedName>
    <definedName name="BExZOKYRP68DOEIM61IGQ1DB8P4J" hidden="1">Addn #REF!</definedName>
    <definedName name="BExZP0UN89BUO3PISTBCWGLIZFUK" hidden="1">#REF!</definedName>
    <definedName name="BExZPEC5D2VVMMZUD002LXWG8LR9" hidden="1">#REF!</definedName>
    <definedName name="BExZPJ4S0GP2IXQ7LAPLCWMFWZ3Q" localSheetId="7" hidden="1">Addn #REF!</definedName>
    <definedName name="BExZPJ4S0GP2IXQ7LAPLCWMFWZ3Q" hidden="1">Addn #REF!</definedName>
    <definedName name="BExZPL8B3I1BIDUU7TG45FWCOYDZ" localSheetId="7" hidden="1">Addn #REF!</definedName>
    <definedName name="BExZPL8B3I1BIDUU7TG45FWCOYDZ" hidden="1">Addn #REF!</definedName>
    <definedName name="BExZPPVI1XTMHMZCVAPNZF9PF7DJ" hidden="1">#REF!</definedName>
    <definedName name="BExZPW0QM46H23LHKN8SUH8HX6MW" localSheetId="7" hidden="1">SEU Driver #REF!</definedName>
    <definedName name="BExZPW0QM46H23LHKN8SUH8HX6MW" hidden="1">SEU Driver #REF!</definedName>
    <definedName name="BExZQ85NBN2EU2ZRQLIZ0PVW0MYW" hidden="1">#REF!</definedName>
    <definedName name="BExZQ8R77M02QC6H0KAB5KDZXXUB" localSheetId="7" hidden="1">Addn #REF!</definedName>
    <definedName name="BExZQ8R77M02QC6H0KAB5KDZXXUB" hidden="1">Addn #REF!</definedName>
    <definedName name="BExZQAURJGFEVTH5WDUKCLX5OG4A" localSheetId="7" hidden="1">SEU Driver by Func #REF!</definedName>
    <definedName name="BExZQAURJGFEVTH5WDUKCLX5OG4A" hidden="1">SEU Driver by Func #REF!</definedName>
    <definedName name="BExZQBAVLSDITVZABQBUSIONFI27" localSheetId="7" hidden="1">SEU Func Area by #REF!</definedName>
    <definedName name="BExZQBAVLSDITVZABQBUSIONFI27" hidden="1">SEU Func Area by #REF!</definedName>
    <definedName name="BExZQI1P0I178HRXOOPNWFAS2VIA" localSheetId="7" hidden="1">Addn #REF!</definedName>
    <definedName name="BExZQI1P0I178HRXOOPNWFAS2VIA" hidden="1">Addn #REF!</definedName>
    <definedName name="BExZQIHZQHMHTKFP59DZJH4ZZZ8M" localSheetId="7" hidden="1">Financial &amp; Non-#REF!</definedName>
    <definedName name="BExZQIHZQHMHTKFP59DZJH4ZZZ8M" hidden="1">Financial &amp; Non-#REF!</definedName>
    <definedName name="BExZQP8NTJXT3ICCJ063MLH8R2DJ" localSheetId="7" hidden="1">Addn #REF!</definedName>
    <definedName name="BExZQP8NTJXT3ICCJ063MLH8R2DJ" hidden="1">Addn #REF!</definedName>
    <definedName name="BExZQQ50WUMM8VB4VUHAS899QSKM" localSheetId="7" hidden="1">Functional #REF!</definedName>
    <definedName name="BExZQQ50WUMM8VB4VUHAS899QSKM" hidden="1">Functional #REF!</definedName>
    <definedName name="BExZQQLACR36QE2H9QLJIMC6DKUF" localSheetId="7" hidden="1">Addn #REF!</definedName>
    <definedName name="BExZQQLACR36QE2H9QLJIMC6DKUF" hidden="1">Addn #REF!</definedName>
    <definedName name="BExZQTL645FGXAGZN3H0JZRQ7LUR" hidden="1">#REF!</definedName>
    <definedName name="BExZRE478DWX5VCA7IGKSI1B7GXR" hidden="1">#REF!</definedName>
    <definedName name="BExZRHK6WKHBZAZ1OYTJ21PDV8ZA" localSheetId="7" hidden="1">[0]!SDGE Func #REF!</definedName>
    <definedName name="BExZRHK6WKHBZAZ1OYTJ21PDV8ZA" hidden="1">[0]!SDGE Func #REF!</definedName>
    <definedName name="BExZSK81EL5HVZ4OMYKFQTE2AHH7" localSheetId="7" hidden="1">SCG Func #REF!</definedName>
    <definedName name="BExZSK81EL5HVZ4OMYKFQTE2AHH7" hidden="1">SCG Func #REF!</definedName>
    <definedName name="BExZSMBLFJUAETWYUF2BWVQLJY3M" localSheetId="7" hidden="1">Addn #REF!</definedName>
    <definedName name="BExZSMBLFJUAETWYUF2BWVQLJY3M" hidden="1">Addn #REF!</definedName>
    <definedName name="BExZTCJLBH274W38QM1V5VGUDMCW" localSheetId="7" hidden="1">Additional Information #REF!</definedName>
    <definedName name="BExZTCJLBH274W38QM1V5VGUDMCW" hidden="1">Additional Information #REF!</definedName>
    <definedName name="BExZUMEF5J9HDYPW4B9JV6QZPKSU" hidden="1">#REF!</definedName>
    <definedName name="BExZVLREJY54J4EBQ1LYNA2L5TBI" hidden="1">#REF!</definedName>
    <definedName name="BExZW6QPLD8LO3MT3M2K30BRWMDD" localSheetId="7" hidden="1">Addn #REF!</definedName>
    <definedName name="BExZW6QPLD8LO3MT3M2K30BRWMDD" hidden="1">Addn #REF!</definedName>
    <definedName name="BExZWB8JK798ELJ571MPH730R8L2" localSheetId="7" hidden="1">Addn #REF!</definedName>
    <definedName name="BExZWB8JK798ELJ571MPH730R8L2" hidden="1">Addn #REF!</definedName>
    <definedName name="BExZWF4UI7RVJ13R324EGACALMPV" localSheetId="7" hidden="1">SEU Func #REF!</definedName>
    <definedName name="BExZWF4UI7RVJ13R324EGACALMPV" hidden="1">SEU Func #REF!</definedName>
    <definedName name="BExZWMXBV8BPWJ3LCUYF7NKKPVOD" localSheetId="7" hidden="1">Addn #REF!</definedName>
    <definedName name="BExZWMXBV8BPWJ3LCUYF7NKKPVOD" hidden="1">Addn #REF!</definedName>
    <definedName name="BExZXBSVAPBHW1XT1TBS81NYDSMU" localSheetId="7" hidden="1">SEU Driver by Func #REF!</definedName>
    <definedName name="BExZXBSVAPBHW1XT1TBS81NYDSMU" hidden="1">SEU Driver by Func #REF!</definedName>
    <definedName name="BExZXC901CXXL8R9X8S9WEQN00CY" localSheetId="7" hidden="1">[0]!SDGE Func #REF!</definedName>
    <definedName name="BExZXC901CXXL8R9X8S9WEQN00CY" hidden="1">[0]!SDGE Func #REF!</definedName>
    <definedName name="BExZXFJNR29TXZ23G7D8IOQKJC6N" hidden="1">#REF!</definedName>
    <definedName name="BExZXW12MHM5C60916XT6CZRSL4I" localSheetId="7" hidden="1">SEU Func #REF!</definedName>
    <definedName name="BExZXW12MHM5C60916XT6CZRSL4I" hidden="1">SEU Func #REF!</definedName>
    <definedName name="BExZY0Z27CDKC1VBMKTHN76QQ5HH" localSheetId="7" hidden="1">SEU Func #REF!</definedName>
    <definedName name="BExZY0Z27CDKC1VBMKTHN76QQ5HH" hidden="1">SEU Func #REF!</definedName>
    <definedName name="BExZY2MHNMJG69CJQF6CLG6X4FGQ" localSheetId="7" hidden="1">Addn #REF!</definedName>
    <definedName name="BExZY2MHNMJG69CJQF6CLG6X4FGQ" hidden="1">Addn #REF!</definedName>
    <definedName name="BExZYTLJPA30ZEL7XLOBQL25QCR9" localSheetId="7" hidden="1">Addn #REF!</definedName>
    <definedName name="BExZYTLJPA30ZEL7XLOBQL25QCR9" hidden="1">Addn #REF!</definedName>
    <definedName name="BExZZ06XR7L2B6NK62DRT95GUSPY" localSheetId="7" hidden="1">Addn #REF!</definedName>
    <definedName name="BExZZ06XR7L2B6NK62DRT95GUSPY" hidden="1">Addn #REF!</definedName>
    <definedName name="BExZZ8FJDLK9Y296DUJ16REILSZN" localSheetId="7" hidden="1">SEU Driver #REF!</definedName>
    <definedName name="BExZZ8FJDLK9Y296DUJ16REILSZN" hidden="1">SEU Driver #REF!</definedName>
    <definedName name="BExZZSYK2WCS5ZY430FJ0E56O3BG" localSheetId="7" hidden="1">SCG Func #REF!</definedName>
    <definedName name="BExZZSYK2WCS5ZY430FJ0E56O3BG" hidden="1">SCG Func #REF!</definedName>
    <definedName name="BG_Del" hidden="1">15</definedName>
    <definedName name="BG_Ins" hidden="1">4</definedName>
    <definedName name="BG_Mod" hidden="1">6</definedName>
    <definedName name="CBWorkbookPriority" hidden="1">-21190210</definedName>
    <definedName name="cccc" hidden="1">{"variance_page",#N/A,FALSE,"template"}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EI_Info1" hidden="1">#REF!</definedName>
    <definedName name="CORPTAX_DATAMAPDEFINITIONS_DataMap_1" hidden="1">#REF!</definedName>
    <definedName name="CORPTAX_DATAMAPDEFINITIONS_DataMap_2" hidden="1">#REF!</definedName>
    <definedName name="CreditStats" hidden="1">#REF!</definedName>
    <definedName name="CurrentRangeName" hidden="1">#REF!</definedName>
    <definedName name="d" hidden="1">{#N/A,#N/A,TRUE,"SDGE";#N/A,#N/A,TRUE,"GBU";#N/A,#N/A,TRUE,"TBU";#N/A,#N/A,TRUE,"EDBU";#N/A,#N/A,TRUE,"ExclCC"}</definedName>
    <definedName name="DCHART4" hidden="1">#REF!</definedName>
    <definedName name="dd" hidden="1">#REF!</definedName>
    <definedName name="ddd" hidden="1">{"SourcesUses",#N/A,TRUE,#N/A;"TransOverview",#N/A,TRUE,"CFMODEL"}</definedName>
    <definedName name="dddd" hidden="1">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f" hidden="1">{"2002Frcst","06Month",FALSE,"Frcst Format 2002"}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Z.IndSpec_Left" hidden="1">#REF!</definedName>
    <definedName name="DZ.IndSpec_Right" hidden="1">#REF!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v.Calculation" hidden="1">-4105</definedName>
    <definedName name="ev.Initialized" hidden="1">FALSE</definedName>
    <definedName name="EV__LASTREFTIME__" hidden="1">39504.3191203704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letes" hidden="1">{#N/A,#N/A,FALSE,"Aging Summary";#N/A,#N/A,FALSE,"Ratio Analysis";#N/A,#N/A,FALSE,"Test 120 Day Accts";#N/A,#N/A,FALSE,"Tickmarks"}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hidden="1">{"SourcesUses",#N/A,TRUE,#N/A;"TransOverview",#N/A,TRUE,"CFMODEL"}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ip" hidden="1">#REF!</definedName>
    <definedName name="hhhh" hidden="1">{"SourcesUses",#N/A,TRUE,#N/A;"TransOverview",#N/A,TRUE,"CFMODEL"}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hidden="1">#REF!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TML_Control1" hidden="1">{"'Attachment'!$A$1:$L$49"}</definedName>
    <definedName name="HTML_Control2" hidden="1">{"'Attachment'!$A$1:$L$49"}</definedName>
    <definedName name="HTML_Control3" hidden="1">{"'Attachment'!$A$1:$L$49"}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hidden="1">{#N/A,#N/A,FALSE,"RECAP";#N/A,#N/A,FALSE,"MATBYCLS";#N/A,#N/A,FALSE,"STATUS";#N/A,#N/A,FALSE,"OP-ACT";#N/A,#N/A,FALSE,"W_O"}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1_0" hidden="1">#REF!</definedName>
    <definedName name="IRR_1_1" hidden="1">#REF!</definedName>
    <definedName name="IRR_1_10" hidden="1">#REF!</definedName>
    <definedName name="IRR_1_2" hidden="1">#REF!</definedName>
    <definedName name="IRR_1_3" hidden="1">#REF!</definedName>
    <definedName name="IRR_1_4" hidden="1">#REF!</definedName>
    <definedName name="IRR_1_5" hidden="1">#REF!</definedName>
    <definedName name="IRR_1_6" hidden="1">#REF!</definedName>
    <definedName name="IRR_1_7" hidden="1">#REF!</definedName>
    <definedName name="IRR_1_8" hidden="1">#REF!</definedName>
    <definedName name="IRR_1_9" hidden="1">#REF!</definedName>
    <definedName name="IRR_2_0" hidden="1">#REF!</definedName>
    <definedName name="IRR_2_1" hidden="1">#REF!</definedName>
    <definedName name="IRR_2_10" hidden="1">#REF!</definedName>
    <definedName name="IRR_2_2" hidden="1">#REF!</definedName>
    <definedName name="IRR_2_3" hidden="1">#REF!</definedName>
    <definedName name="IRR_2_4" hidden="1">#REF!</definedName>
    <definedName name="IRR_2_5" hidden="1">#REF!</definedName>
    <definedName name="IRR_2_6" hidden="1">#REF!</definedName>
    <definedName name="IRR_2_7" hidden="1">#REF!</definedName>
    <definedName name="IRR_2_8" hidden="1">#REF!</definedName>
    <definedName name="IRR_2_9" hidden="1">#REF!</definedName>
    <definedName name="IRR_3_0" hidden="1">#REF!</definedName>
    <definedName name="IRR_3_1" hidden="1">#REF!</definedName>
    <definedName name="IRR_3_10" hidden="1">#REF!</definedName>
    <definedName name="IRR_3_2" hidden="1">#REF!</definedName>
    <definedName name="IRR_3_3" hidden="1">#REF!</definedName>
    <definedName name="IRR_3_4" hidden="1">#REF!</definedName>
    <definedName name="IRR_3_5" hidden="1">#REF!</definedName>
    <definedName name="IRR_3_6" hidden="1">#REF!</definedName>
    <definedName name="IRR_3_7" hidden="1">#REF!</definedName>
    <definedName name="IRR_3_8" hidden="1">#REF!</definedName>
    <definedName name="IRR_3_9" hidden="1">#REF!</definedName>
    <definedName name="IsColHidden" hidden="1">FALSE</definedName>
    <definedName name="IsLTMColHidden" hidden="1">FALSE</definedName>
    <definedName name="JH" hidden="1">{"total_10yr",#N/A,FALSE,"Data (t8-t4)"}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ly2007" hidden="1">{"2002Frcst","06Month",FALSE,"Frcst Format 2002"}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k" hidden="1">#REF!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LandCost" hidden="1">#REF!</definedName>
    <definedName name="LastRangeName" hidden="1">#REF!</definedName>
    <definedName name="limcount" hidden="1">1</definedName>
    <definedName name="ListOffset" hidden="1">1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hidden="1">#REF!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ly__IRR__Dates" hidden="1">#REF!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wrev" hidden="1">{#N/A,#N/A,TRUE,"SDGE";#N/A,#N/A,TRUE,"GBU";#N/A,#N/A,TRUE,"TBU";#N/A,#N/A,TRUE,"EDBU";#N/A,#N/A,TRUE,"ExclCC"}</definedName>
    <definedName name="NPV_1_0" hidden="1">#REF!</definedName>
    <definedName name="NPV_1_1" hidden="1">#REF!</definedName>
    <definedName name="NPV_1_10" hidden="1">#REF!</definedName>
    <definedName name="NPV_1_2" hidden="1">#REF!</definedName>
    <definedName name="NPV_1_3" hidden="1">#REF!</definedName>
    <definedName name="NPV_1_4" hidden="1">#REF!</definedName>
    <definedName name="NPV_1_5" hidden="1">#REF!</definedName>
    <definedName name="NPV_1_6" hidden="1">#REF!</definedName>
    <definedName name="NPV_1_7" hidden="1">#REF!</definedName>
    <definedName name="NPV_1_8" hidden="1">#REF!</definedName>
    <definedName name="NPV_1_9" hidden="1">#REF!</definedName>
    <definedName name="NPV_2_0" hidden="1">#REF!</definedName>
    <definedName name="NPV_2_1" hidden="1">#REF!</definedName>
    <definedName name="NPV_2_10" hidden="1">#REF!</definedName>
    <definedName name="NPV_2_2" hidden="1">#REF!</definedName>
    <definedName name="NPV_2_3" hidden="1">#REF!</definedName>
    <definedName name="NPV_2_4" hidden="1">#REF!</definedName>
    <definedName name="NPV_2_5" hidden="1">#REF!</definedName>
    <definedName name="NPV_2_6" hidden="1">#REF!</definedName>
    <definedName name="NPV_2_7" hidden="1">#REF!</definedName>
    <definedName name="NPV_2_8" hidden="1">#REF!</definedName>
    <definedName name="NPV_2_9" hidden="1">#REF!</definedName>
    <definedName name="NPV_3_0" hidden="1">#REF!</definedName>
    <definedName name="NPV_3_1" hidden="1">#REF!</definedName>
    <definedName name="NPV_3_10" hidden="1">#REF!</definedName>
    <definedName name="NPV_3_2" hidden="1">#REF!</definedName>
    <definedName name="NPV_3_3" hidden="1">#REF!</definedName>
    <definedName name="NPV_3_4" hidden="1">#REF!</definedName>
    <definedName name="NPV_3_5" hidden="1">#REF!</definedName>
    <definedName name="NPV_3_6" hidden="1">#REF!</definedName>
    <definedName name="NPV_3_7" hidden="1">#REF!</definedName>
    <definedName name="NPV_3_8" hidden="1">#REF!</definedName>
    <definedName name="NPV_3_9" hidden="1">#REF!</definedName>
    <definedName name="NRange103" hidden="1">#REF!</definedName>
    <definedName name="NRange106" hidden="1">#REF!</definedName>
    <definedName name="NRange137" hidden="1">#REF!</definedName>
    <definedName name="NRange237" hidden="1">#REF!</definedName>
    <definedName name="NRange238" hidden="1">#REF!</definedName>
    <definedName name="NRange239" hidden="1">#REF!</definedName>
    <definedName name="NRange251" hidden="1">#REF!</definedName>
    <definedName name="NRange262" hidden="1">#REF!</definedName>
    <definedName name="NRange267" hidden="1">#REF!</definedName>
    <definedName name="NRange276" hidden="1">#REF!</definedName>
    <definedName name="nrerev" hidden="1">{"total_10yr",#N/A,FALSE,"Data (t8-t4)"}</definedName>
    <definedName name="okay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pt_Error_Checker" hidden="1">#REF!</definedName>
    <definedName name="Opt_Flip_0" hidden="1">#REF!</definedName>
    <definedName name="Optimizer__NPV1" hidden="1">#REF!</definedName>
    <definedName name="Optimizer__Target1" hidden="1">#REF!</definedName>
    <definedName name="otherrev" hidden="1">{#N/A,#N/A,TRUE,"SDGE";#N/A,#N/A,TRUE,"GBU";#N/A,#N/A,TRUE,"TBU";#N/A,#N/A,TRUE,"EDBU";#N/A,#N/A,TRUE,"ExclCC"}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1_Tar1" hidden="1">#REF!</definedName>
    <definedName name="P1_Tar2" hidden="1">#REF!</definedName>
    <definedName name="P1_Trsh1_Tar" hidden="1">#REF!</definedName>
    <definedName name="P1_Trsh2_Tar" hidden="1">#REF!</definedName>
    <definedName name="P1GarPay" hidden="1">#REF!</definedName>
    <definedName name="P2_Tar1" hidden="1">#REF!</definedName>
    <definedName name="P2_Tar2" hidden="1">#REF!</definedName>
    <definedName name="P2_Trsh1_Tar" hidden="1">#REF!</definedName>
    <definedName name="P2_Trsh2_Tar" hidden="1">#REF!</definedName>
    <definedName name="P2GarPay" hidden="1">#REF!</definedName>
    <definedName name="P3_Tar1" hidden="1">#REF!</definedName>
    <definedName name="P3_Tar2" hidden="1">#REF!</definedName>
    <definedName name="P3_Trsh1_Tar" hidden="1">#REF!</definedName>
    <definedName name="P3_Trsh2_Tar" hidden="1">#REF!</definedName>
    <definedName name="P3GarPay" hidden="1">#REF!</definedName>
    <definedName name="Partner__1__Name" hidden="1">#REF!</definedName>
    <definedName name="Partner__2__Name" hidden="1">#REF!</definedName>
    <definedName name="Partner__3__Name" hidden="1">#REF!</definedName>
    <definedName name="Partner1" hidden="1">#REF!</definedName>
    <definedName name="PHILIPS" hidden="1">{#N/A,#N/A,FALSE,"RECAP";#N/A,#N/A,FALSE,"MATBYCLS";#N/A,#N/A,FALSE,"STATUS";#N/A,#N/A,FALSE,"OP-ACT";#N/A,#N/A,FALSE,"W_O"}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rcc22" hidden="1">#REF!</definedName>
    <definedName name="prcc23" hidden="1">#REF!</definedName>
    <definedName name="_xlnm.Print_Area" localSheetId="9">'Pg10 As Filed Stmt AV'!$A$2:$J$159</definedName>
    <definedName name="_xlnm.Print_Area" localSheetId="3">'Pg4 As Filed App XII C6 Summary'!$A$2:$F$60</definedName>
    <definedName name="_xlnm.Print_Area" localSheetId="5">'Pg6 As Filed Sec 2-Non-Dir Exp'!$A$2:$H$108</definedName>
    <definedName name="_xlnm.Print_Area" localSheetId="7">'Pg8 As Filed Sec 3 - Other'!$A$2:$J$43</definedName>
    <definedName name="problem" hidden="1">{#N/A,#N/A,FALSE,"trates"}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rt" hidden="1">{"'Attachment'!$A$1:$L$49"}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FALSE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samasra" hidden="1">{#N/A,#N/A,TRUE,"SDGE";#N/A,#N/A,TRUE,"GBU";#N/A,#N/A,TRUE,"TBU";#N/A,#N/A,TRUE,"EDBU";#N/A,#N/A,TRUE,"ExclCC"}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hidden="1">"3Y9K8GEQN19DC4O0QNCMECQOR"</definedName>
    <definedName name="SAPBEXwbID_1" hidden="1">"3XUXMIA5RU11H3RNT5ERG5LI3"</definedName>
    <definedName name="SAPsysID" hidden="1">"708C5W7SBKP804JT78WJ0JNKI"</definedName>
    <definedName name="SAPwbID" hidden="1">"ARS"</definedName>
    <definedName name="sdafsadf" hidden="1">{#N/A,#N/A,FALSE,"Aging Summary";#N/A,#N/A,FALSE,"Ratio Analysis";#N/A,#N/A,FALSE,"Test 120 Day Accts";#N/A,#N/A,FALSE,"Tickmarks"}</definedName>
    <definedName name="sencount" hidden="1">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pFor" hidden="1">#REF!</definedName>
    <definedName name="SpFor15" hidden="1">#REF!</definedName>
    <definedName name="SpFor22" hidden="1">#REF!</definedName>
    <definedName name="sss" hidden="1">{"SourcesUses",#N/A,TRUE,#N/A;"TransOverview",#N/A,TRUE,"CFMODEL"}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T1PR2_Capital_Accounts" hidden="1">#REF!</definedName>
    <definedName name="T1PR2_Cash_Flow" hidden="1">#REF!</definedName>
    <definedName name="T1PR2_Minimum_Gain_Chargeback" hidden="1">#REF!</definedName>
    <definedName name="T1PR2_Net_Cash_Flow_After_Tax" hidden="1">#REF!</definedName>
    <definedName name="T1PR2_Taxable_Income_Loss_Actual" hidden="1">#REF!</definedName>
    <definedName name="T1PR2_Total_Payments" hidden="1">#REF!</definedName>
    <definedName name="T1PR2_Total_Tax_Benefits" hidden="1">#REF!</definedName>
    <definedName name="T7ACM2Chk" hidden="1">#REF!</definedName>
    <definedName name="T7ACM2Chk2" hidden="1">#REF!</definedName>
    <definedName name="t7cm2chk" hidden="1">#REF!</definedName>
    <definedName name="T7CM2Chk2" hidden="1">#REF!</definedName>
    <definedName name="T8ACMChk" hidden="1">#REF!</definedName>
    <definedName name="T8ACMChk2" hidden="1">#REF!</definedName>
    <definedName name="T8CMChk" hidden="1">#REF!</definedName>
    <definedName name="T8CMChk2" hidden="1">#REF!</definedName>
    <definedName name="Table1_Check" hidden="1">#REF!</definedName>
    <definedName name="Table1_Store1_Description" hidden="1">#REF!</definedName>
    <definedName name="Target1__IRR" hidden="1">#REF!</definedName>
    <definedName name="Target2__IRR" hidden="1">#REF!</definedName>
    <definedName name="TDM" hidden="1">{#N/A,#N/A,FALSE,"Aging Summary";#N/A,#N/A,FALSE,"Ratio Analysis";#N/A,#N/A,FALSE,"Test 120 Day Accts";#N/A,#N/A,FALSE,"Tickmarks"}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hidden="1">{"Control_DataContact",#N/A,FALSE,"Control"}</definedName>
    <definedName name="test_1" hidden="1">{"Control_DataContact",#N/A,FALSE,"Control"}</definedName>
    <definedName name="test1_1" hidden="1">{"Sch.D_P_1Gas",#N/A,FALSE,"Sch.D";"Sch.D_P_2Elec",#N/A,FALSE,"Sch.D"}</definedName>
    <definedName name="test2006" hidden="1">{"SourcesUses",#N/A,TRUE,#N/A;"TransOverview",#N/A,TRUE,"CFMODEL"}</definedName>
    <definedName name="test3_1" hidden="1">{"Sch.E_PayrollExp",#N/A,TRUE,"Sch.E,F,G,H";"Sch.F_PayrollTaxes",#N/A,TRUE,"Sch.E,F,G,H";"Sch.G_IncentComp",#N/A,TRUE,"Sch.E,F,G,H";"Sch.H_P1_EmplBeneSum",#N/A,TRUE,"Sch.E,F,G,H"}</definedName>
    <definedName name="TextRefCopyRangeCount" hidden="1">39</definedName>
    <definedName name="This_Model_Enabled" hidden="1">#REF!</definedName>
    <definedName name="Top_of_Partner_Inputs_Sheet" hidden="1">#REF!</definedName>
    <definedName name="Top_Section_2" hidden="1">#REF!</definedName>
    <definedName name="Top_Section_3" hidden="1">#REF!</definedName>
    <definedName name="Top_Section_4" hidden="1">#REF!</definedName>
    <definedName name="Top_Section_5" hidden="1">#REF!</definedName>
    <definedName name="Top_Section_6" hidden="1">#REF!</definedName>
    <definedName name="Top_Section_7" hidden="1">#REF!</definedName>
    <definedName name="Top_Section_8" hidden="1">#REF!</definedName>
    <definedName name="TP_Footer_User" hidden="1">"Melvin Williams"</definedName>
    <definedName name="TP_Footer_Version" hidden="1">"v3.00"</definedName>
    <definedName name="TUCU" hidden="1">#REF!</definedName>
    <definedName name="w" hidden="1">{"SourcesUses",#N/A,TRUE,"CFMODEL";"TransOverview",#N/A,TRUE,"CFMODEL"}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ind_Partner_Data" hidden="1">#REF!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{"RPT610",#N/A,FALSE,"Sheet1";"RPT611",#N/A,FALSE,"Sheet1"}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L." hidden="1">{#N/A,#N/A,FALSE,"trates"}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hidden="1">{#N/A,#N/A,TRUE,"SDGE";#N/A,#N/A,TRUE,"GBU";#N/A,#N/A,TRUE,"TBU";#N/A,#N/A,TRUE,"EDBU";#N/A,#N/A,TRUE,"ExclCC"}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STOS." hidden="1">{#N/A,#N/A,FALSE,"RECAP";#N/A,#N/A,FALSE,"MATBYCLS";#N/A,#N/A,FALSE,"STATUS";#N/A,#N/A,FALSE,"OP-ACT";#N/A,#N/A,FALSE,"W_O"}</definedName>
    <definedName name="wrn.Data." hidden="1">{#N/A,#N/A,FALSE,"3 Year Plan"}</definedName>
    <definedName name="wrn.Data_Contact." hidden="1">{"Control_DataContact",#N/A,FALSE,"Control"}</definedName>
    <definedName name="wrn.Data_Contact._1" hidden="1">{"Control_DataContact",#N/A,FALSE,"Control"}</definedName>
    <definedName name="wrn.Est_2003.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fcst." hidden="1">{"fcst",#N/A,FALSE,"data input"}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TEs." hidden="1">{#N/A,#N/A,FALSE,"94 FTE";#N/A,#N/A,FALSE,"95 FTE";#N/A,#N/A,FALSE,"96 FTE"}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." hidden="1">{#N/A,#N/A,FALSE,"A"}</definedName>
    <definedName name="wrn.Inputs." hidden="1">{"[Cost of Service] COS Inputs Sch 1",#N/A,FALSE,"Cost of Service Model"}</definedName>
    <definedName name="wrn.June2002." hidden="1">{"2002Frcst","06Month",FALSE,"Frcst Format 2002"}</definedName>
    <definedName name="wrn.JVREPORT." hidden="1">{#N/A,#N/A,FALSE,"202";#N/A,#N/A,FALSE,"203";#N/A,#N/A,FALSE,"204";#N/A,#N/A,FALSE,"205";#N/A,#N/A,FALSE,"205A"}</definedName>
    <definedName name="wrn.May2002." hidden="1">{"2002Frcst","05Month",FALSE,"Frcst Format 2002"}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y._.estimate._.report." hidden="1">{"Equipment",#N/A,FALSE,"A";"Summary",#N/A,FALSE,"B"}</definedName>
    <definedName name="wrn.MyTestReport." hidden="1">{"Alberta",#N/A,FALSE,"Pivot Data";#N/A,#N/A,FALSE,"Pivot Data";"HiddenColumns",#N/A,FALSE,"Pivot Data"}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lan." hidden="1">{"plan",#N/A,FALSE,"data input"}</definedName>
    <definedName name="wrn.PRINT.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hidden="1">{"Var_page",#N/A,FALSE,"template"}</definedName>
    <definedName name="wrn.Print_Variance." hidden="1">{"month_variance",#N/A,FALSE,"template"}</definedName>
    <definedName name="wrn.Print_Variance_Page." hidden="1">{"variance_page",#N/A,FALSE,"template"}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hidden="1">{"RPT1",#N/A,FALSE,"OIC650A"}</definedName>
    <definedName name="wrn.RPT610." hidden="1">{"RPT610",#N/A,FALSE,"Sheet1"}</definedName>
    <definedName name="wrn.Sch.A._.B.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C." hidden="1">{"Sch.C_Rev_lag",#N/A,FALSE,"Sch.C"}</definedName>
    <definedName name="wrn.Sch.C._1" hidden="1">{"Sch.C_Rev_lag",#N/A,FALSE,"Sch.C"}</definedName>
    <definedName name="wrn.Sch.D." hidden="1">{"Sch.D1_GasPurch",#N/A,FALSE,"Sch.D";"Sch.D2_ElecPurch",#N/A,FALSE,"Sch.D"}</definedName>
    <definedName name="wrn.Sch.D._1" hidden="1">{"Sch.D1_GasPurch",#N/A,FALSE,"Sch.D";"Sch.D2_ElecPurch",#N/A,FALSE,"Sch.D"}</definedName>
    <definedName name="wrn.Sch.E._.F." hidden="1">{"Sch.E_PayrollExp",#N/A,TRUE,"Sch.E,F";"Sch.F_FICA",#N/A,TRUE,"Sch.E,F"}</definedName>
    <definedName name="wrn.Sch.E._.F._1" hidden="1">{"Sch.E_PayrollExp",#N/A,TRUE,"Sch.E,F";"Sch.F_FICA",#N/A,TRUE,"Sch.E,F"}</definedName>
    <definedName name="wrn.Sch.G." hidden="1">{"Sch.G_ICP",#N/A,FALSE,"Sch.G"}</definedName>
    <definedName name="wrn.Sch.G._1" hidden="1">{"Sch.G_ICP",#N/A,FALSE,"Sch.G"}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hidden="1">{"Sch.I_Goods&amp;Svcs",#N/A,FALSE,"Sch.I"}</definedName>
    <definedName name="wrn.Sch.I._1" hidden="1">{"Sch.I_Goods&amp;Svcs",#N/A,FALSE,"Sch.I"}</definedName>
    <definedName name="wrn.Sch.J." hidden="1">{"Sch.J_CorpChgs",#N/A,FALSE,"Sch.J"}</definedName>
    <definedName name="wrn.Sch.J._1" hidden="1">{"Sch.J_CorpChgs",#N/A,FALSE,"Sch.J"}</definedName>
    <definedName name="wrn.Sch.K.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L." hidden="1">{"Sch.L_MaterialIssue",#N/A,FALSE,"Sch.L"}</definedName>
    <definedName name="wrn.Sch.L._1" hidden="1">{"Sch.L_MaterialIssue",#N/A,FALSE,"Sch.L"}</definedName>
    <definedName name="wrn.Sch.M." hidden="1">{"Sch.M_Prop&amp;FFTaxes",#N/A,FALSE,"Sch.M"}</definedName>
    <definedName name="wrn.Sch.M._1" hidden="1">{"Sch.M_Prop&amp;FFTaxes",#N/A,FALSE,"Sch.M"}</definedName>
    <definedName name="wrn.Sch.N." hidden="1">{"Sch.N_IncTaxes",#N/A,FALSE,"Sch. N, O"}</definedName>
    <definedName name="wrn.Sch.N._1" hidden="1">{"Sch.N_IncTaxes",#N/A,FALSE,"Sch. N, O"}</definedName>
    <definedName name="wrn.Sch.O.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P." hidden="1">{"Sch.P_BS_Bal",#N/A,FALSE,"WP-BS Elem"}</definedName>
    <definedName name="wrn.Sch.P._.Accts." hidden="1">{"Sch.P_BS_Accts",#N/A,FALSE,"WP-BS Elem"}</definedName>
    <definedName name="wrn.Sch.P._.Accts._1" hidden="1">{"Sch.P_BS_Accts",#N/A,FALSE,"WP-BS Elem"}</definedName>
    <definedName name="wrn.Sch.P._1" hidden="1">{"Sch.P_BS_Bal",#N/A,FALSE,"WP-BS Elem"}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610." hidden="1">{"TEST610",#N/A,FALSE,"Sheet1"}</definedName>
    <definedName name="wrn.TEST611." hidden="1">{"TEST611",#N/A,FALSE,"Sheet1"}</definedName>
    <definedName name="wrn.total._.10._.yr." hidden="1">{"total_10yr",#N/A,FALSE,"Data (t8-t4)"}</definedName>
    <definedName name="wrn.total._.98." hidden="1">{"total_98",#N/A,FALSE,"Data (t8-t4)"}</definedName>
    <definedName name="wrn.XX." hidden="1">{#N/A,#N/A,FALSE,"337"}</definedName>
    <definedName name="WTDEVCOSTS" hidden="1">#REF!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es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RangeCount" hidden="1">3</definedName>
    <definedName name="xxx" hidden="1">#REF!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Z_598CECA0_5C60_11D3_B382_005004054BC5_.wvu.Rows" hidden="1">#REF!,#REF!,#REF!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1" l="1"/>
  <c r="B57" i="16"/>
  <c r="B56" i="15"/>
  <c r="C24" i="34"/>
  <c r="B38" i="13"/>
  <c r="B45" i="54"/>
  <c r="B113" i="11"/>
  <c r="I52" i="26" l="1"/>
  <c r="I53" i="26" s="1"/>
  <c r="I54" i="26" s="1"/>
  <c r="I55" i="26" s="1"/>
  <c r="I56" i="26" s="1"/>
  <c r="I57" i="26" s="1"/>
  <c r="I58" i="26" s="1"/>
  <c r="I59" i="26" s="1"/>
  <c r="I60" i="26" s="1"/>
  <c r="I61" i="26" s="1"/>
  <c r="I62" i="26" s="1"/>
  <c r="I63" i="26" s="1"/>
  <c r="I64" i="26" s="1"/>
  <c r="A52" i="26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C35" i="55" l="1"/>
  <c r="G34" i="55"/>
  <c r="G32" i="55"/>
  <c r="G30" i="55"/>
  <c r="G28" i="55"/>
  <c r="G26" i="55"/>
  <c r="A15" i="55"/>
  <c r="A16" i="55" s="1"/>
  <c r="A17" i="55" s="1"/>
  <c r="A14" i="55"/>
  <c r="J13" i="55"/>
  <c r="J14" i="55" s="1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J38" i="55" s="1"/>
  <c r="J39" i="55" s="1"/>
  <c r="J40" i="55" s="1"/>
  <c r="J41" i="55" s="1"/>
  <c r="J42" i="55" s="1"/>
  <c r="J43" i="55" s="1"/>
  <c r="C34" i="54"/>
  <c r="G33" i="54"/>
  <c r="G31" i="54"/>
  <c r="G29" i="54"/>
  <c r="G27" i="54"/>
  <c r="G25" i="54"/>
  <c r="G36" i="54" s="1"/>
  <c r="J13" i="54"/>
  <c r="J14" i="54" s="1"/>
  <c r="J15" i="54" s="1"/>
  <c r="J16" i="54" s="1"/>
  <c r="J17" i="54" s="1"/>
  <c r="J18" i="54" s="1"/>
  <c r="J19" i="54" s="1"/>
  <c r="J20" i="54" s="1"/>
  <c r="J21" i="54" s="1"/>
  <c r="J22" i="54" s="1"/>
  <c r="J23" i="54" s="1"/>
  <c r="J24" i="54" s="1"/>
  <c r="J25" i="54" s="1"/>
  <c r="J26" i="54" s="1"/>
  <c r="J27" i="54" s="1"/>
  <c r="J28" i="54" s="1"/>
  <c r="J29" i="54" s="1"/>
  <c r="J30" i="54" s="1"/>
  <c r="J31" i="54" s="1"/>
  <c r="J32" i="54" s="1"/>
  <c r="J33" i="54" s="1"/>
  <c r="J34" i="54" s="1"/>
  <c r="J35" i="54" s="1"/>
  <c r="J36" i="54" s="1"/>
  <c r="J37" i="54" s="1"/>
  <c r="J38" i="54" s="1"/>
  <c r="J39" i="54" s="1"/>
  <c r="J40" i="54" s="1"/>
  <c r="J41" i="54" s="1"/>
  <c r="J42" i="54" s="1"/>
  <c r="A13" i="54"/>
  <c r="A14" i="54" s="1"/>
  <c r="J12" i="54"/>
  <c r="G37" i="55" l="1"/>
  <c r="G39" i="55" s="1"/>
  <c r="G19" i="55"/>
  <c r="A18" i="55"/>
  <c r="A19" i="55" s="1"/>
  <c r="I19" i="55"/>
  <c r="G38" i="54"/>
  <c r="G40" i="54" s="1"/>
  <c r="A15" i="54"/>
  <c r="A16" i="54" s="1"/>
  <c r="A17" i="54" s="1"/>
  <c r="A18" i="54" s="1"/>
  <c r="G41" i="55" l="1"/>
  <c r="G43" i="55" s="1"/>
  <c r="A20" i="55"/>
  <c r="A21" i="55" s="1"/>
  <c r="A22" i="55" s="1"/>
  <c r="A23" i="55" s="1"/>
  <c r="A24" i="55" s="1"/>
  <c r="A25" i="55" s="1"/>
  <c r="A26" i="55" s="1"/>
  <c r="A19" i="54"/>
  <c r="A20" i="54" s="1"/>
  <c r="A21" i="54" s="1"/>
  <c r="A22" i="54" s="1"/>
  <c r="A23" i="54" s="1"/>
  <c r="A24" i="54" s="1"/>
  <c r="A25" i="54" s="1"/>
  <c r="I18" i="54"/>
  <c r="A27" i="55" l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26" i="54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8" i="55" l="1"/>
  <c r="A39" i="55" s="1"/>
  <c r="A40" i="55" s="1"/>
  <c r="A41" i="55" s="1"/>
  <c r="I39" i="55"/>
  <c r="I35" i="55"/>
  <c r="I37" i="55"/>
  <c r="I36" i="54"/>
  <c r="I34" i="54"/>
  <c r="A37" i="54"/>
  <c r="A38" i="54" s="1"/>
  <c r="A39" i="54" s="1"/>
  <c r="A40" i="54" s="1"/>
  <c r="I38" i="54"/>
  <c r="I40" i="54"/>
  <c r="A42" i="55" l="1"/>
  <c r="A43" i="55" s="1"/>
  <c r="I43" i="55"/>
  <c r="I41" i="55"/>
  <c r="A41" i="54"/>
  <c r="A42" i="54" s="1"/>
  <c r="I42" i="54"/>
  <c r="B103" i="13" l="1"/>
  <c r="C25" i="15" l="1"/>
  <c r="C26" i="34" l="1"/>
  <c r="E51" i="16" l="1"/>
  <c r="E26" i="16"/>
  <c r="E22" i="16"/>
  <c r="E20" i="16"/>
  <c r="E16" i="16"/>
  <c r="E14" i="16"/>
  <c r="E12" i="16"/>
  <c r="B52" i="15"/>
  <c r="C46" i="15"/>
  <c r="B46" i="15"/>
  <c r="C44" i="15"/>
  <c r="B44" i="15"/>
  <c r="B42" i="15"/>
  <c r="B38" i="15"/>
  <c r="B36" i="15"/>
  <c r="C34" i="15"/>
  <c r="B34" i="15"/>
  <c r="E32" i="15"/>
  <c r="C32" i="15"/>
  <c r="A12" i="15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E90" i="13"/>
  <c r="E70" i="13"/>
  <c r="E18" i="13" s="1"/>
  <c r="E65" i="13"/>
  <c r="E16" i="13" s="1"/>
  <c r="E55" i="13"/>
  <c r="E12" i="13" s="1"/>
  <c r="A51" i="13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H50" i="13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B45" i="13"/>
  <c r="B44" i="13"/>
  <c r="B43" i="13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2" i="13"/>
  <c r="B41" i="13"/>
  <c r="E92" i="27"/>
  <c r="E94" i="27"/>
  <c r="E79" i="27"/>
  <c r="E83" i="27" s="1"/>
  <c r="E85" i="27" s="1"/>
  <c r="E21" i="27" s="1"/>
  <c r="E72" i="27"/>
  <c r="E19" i="27" s="1"/>
  <c r="E67" i="27"/>
  <c r="E17" i="27" s="1"/>
  <c r="E62" i="27"/>
  <c r="E15" i="27" s="1"/>
  <c r="E57" i="27"/>
  <c r="E13" i="27" s="1"/>
  <c r="A53" i="27"/>
  <c r="A54" i="27" s="1"/>
  <c r="A55" i="27" s="1"/>
  <c r="A56" i="27" s="1"/>
  <c r="A57" i="27" s="1"/>
  <c r="H52" i="27"/>
  <c r="H53" i="27" s="1"/>
  <c r="H54" i="27" s="1"/>
  <c r="H55" i="27" s="1"/>
  <c r="H56" i="27" s="1"/>
  <c r="H57" i="27" s="1"/>
  <c r="H58" i="27" s="1"/>
  <c r="H59" i="27" s="1"/>
  <c r="H60" i="27" s="1"/>
  <c r="H61" i="27" s="1"/>
  <c r="H62" i="27" s="1"/>
  <c r="H63" i="27" s="1"/>
  <c r="H64" i="27" s="1"/>
  <c r="H65" i="27" s="1"/>
  <c r="H66" i="27" s="1"/>
  <c r="H67" i="27" s="1"/>
  <c r="H68" i="27" s="1"/>
  <c r="H69" i="27" s="1"/>
  <c r="H70" i="27" s="1"/>
  <c r="H71" i="27" s="1"/>
  <c r="H72" i="27" s="1"/>
  <c r="H73" i="27" s="1"/>
  <c r="H74" i="27" s="1"/>
  <c r="H75" i="27" s="1"/>
  <c r="H76" i="27" s="1"/>
  <c r="H77" i="27" s="1"/>
  <c r="H78" i="27" s="1"/>
  <c r="H79" i="27" s="1"/>
  <c r="H80" i="27" s="1"/>
  <c r="H81" i="27" s="1"/>
  <c r="H82" i="27" s="1"/>
  <c r="H83" i="27" s="1"/>
  <c r="H84" i="27" s="1"/>
  <c r="H85" i="27" s="1"/>
  <c r="H86" i="27" s="1"/>
  <c r="H87" i="27" s="1"/>
  <c r="H88" i="27" s="1"/>
  <c r="H89" i="27" s="1"/>
  <c r="H90" i="27" s="1"/>
  <c r="H91" i="27" s="1"/>
  <c r="H92" i="27" s="1"/>
  <c r="H93" i="27" s="1"/>
  <c r="H94" i="27" s="1"/>
  <c r="H95" i="27" s="1"/>
  <c r="H96" i="27" s="1"/>
  <c r="H97" i="27" s="1"/>
  <c r="H98" i="27" s="1"/>
  <c r="H99" i="27" s="1"/>
  <c r="H100" i="27" s="1"/>
  <c r="H101" i="27" s="1"/>
  <c r="H102" i="27" s="1"/>
  <c r="B47" i="27"/>
  <c r="B45" i="27"/>
  <c r="A13" i="27"/>
  <c r="H12" i="27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B46" i="27"/>
  <c r="B44" i="27"/>
  <c r="B43" i="27"/>
  <c r="B53" i="34"/>
  <c r="C47" i="34"/>
  <c r="E47" i="16" s="1"/>
  <c r="B47" i="34"/>
  <c r="B45" i="34"/>
  <c r="B43" i="34"/>
  <c r="B39" i="34"/>
  <c r="B37" i="34"/>
  <c r="B35" i="34"/>
  <c r="C33" i="34"/>
  <c r="C45" i="34"/>
  <c r="E45" i="16" s="1"/>
  <c r="C43" i="34"/>
  <c r="E43" i="16" s="1"/>
  <c r="C39" i="34"/>
  <c r="E39" i="16" s="1"/>
  <c r="A13" i="34"/>
  <c r="A14" i="34" s="1"/>
  <c r="F12" i="34"/>
  <c r="F13" i="34" s="1"/>
  <c r="F14" i="34" s="1"/>
  <c r="F15" i="34" s="1"/>
  <c r="F16" i="34" s="1"/>
  <c r="F17" i="34" s="1"/>
  <c r="F18" i="34" s="1"/>
  <c r="F19" i="34" s="1"/>
  <c r="F20" i="34" s="1"/>
  <c r="F21" i="34" s="1"/>
  <c r="F22" i="34" s="1"/>
  <c r="F23" i="34" s="1"/>
  <c r="F24" i="34" s="1"/>
  <c r="F25" i="34" s="1"/>
  <c r="F26" i="34" s="1"/>
  <c r="F27" i="34" s="1"/>
  <c r="F28" i="34" s="1"/>
  <c r="F29" i="34" s="1"/>
  <c r="F34" i="34" s="1"/>
  <c r="F35" i="34" s="1"/>
  <c r="F36" i="34" s="1"/>
  <c r="F37" i="34" s="1"/>
  <c r="F38" i="34" s="1"/>
  <c r="F39" i="34" s="1"/>
  <c r="F40" i="34" s="1"/>
  <c r="F41" i="34" s="1"/>
  <c r="F42" i="34" s="1"/>
  <c r="F43" i="34" s="1"/>
  <c r="F44" i="34" s="1"/>
  <c r="F45" i="34" s="1"/>
  <c r="F46" i="34" s="1"/>
  <c r="F47" i="34" s="1"/>
  <c r="F48" i="34" s="1"/>
  <c r="F49" i="34" s="1"/>
  <c r="F50" i="34" s="1"/>
  <c r="F51" i="34" s="1"/>
  <c r="F52" i="34" s="1"/>
  <c r="F53" i="34" s="1"/>
  <c r="F54" i="34" s="1"/>
  <c r="E96" i="27" l="1"/>
  <c r="E100" i="27" s="1"/>
  <c r="E102" i="27" s="1"/>
  <c r="E23" i="27" s="1"/>
  <c r="E25" i="27" s="1"/>
  <c r="A58" i="27"/>
  <c r="A59" i="27" s="1"/>
  <c r="A60" i="27" s="1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15" i="34"/>
  <c r="A16" i="34" s="1"/>
  <c r="C35" i="34"/>
  <c r="E35" i="16" s="1"/>
  <c r="E27" i="27" l="1"/>
  <c r="E29" i="27" s="1"/>
  <c r="E34" i="27" s="1"/>
  <c r="E36" i="27" s="1"/>
  <c r="A26" i="27"/>
  <c r="A27" i="27" s="1"/>
  <c r="A28" i="27" s="1"/>
  <c r="A29" i="27" s="1"/>
  <c r="A61" i="27"/>
  <c r="A62" i="27" s="1"/>
  <c r="A17" i="34"/>
  <c r="A18" i="34" s="1"/>
  <c r="C37" i="34" l="1"/>
  <c r="C18" i="34"/>
  <c r="A63" i="27"/>
  <c r="A64" i="27" s="1"/>
  <c r="A65" i="27" s="1"/>
  <c r="A30" i="27"/>
  <c r="A31" i="27" s="1"/>
  <c r="A32" i="27" s="1"/>
  <c r="A19" i="34"/>
  <c r="A20" i="34" s="1"/>
  <c r="E18" i="16" l="1"/>
  <c r="E24" i="16"/>
  <c r="C41" i="34"/>
  <c r="E37" i="16"/>
  <c r="A66" i="27"/>
  <c r="A67" i="27" s="1"/>
  <c r="A33" i="27"/>
  <c r="A34" i="27" s="1"/>
  <c r="A35" i="27" s="1"/>
  <c r="A36" i="27" s="1"/>
  <c r="A21" i="34"/>
  <c r="A22" i="34" s="1"/>
  <c r="E41" i="16" l="1"/>
  <c r="C28" i="34"/>
  <c r="A68" i="27"/>
  <c r="A69" i="27" s="1"/>
  <c r="A70" i="27" s="1"/>
  <c r="A23" i="34"/>
  <c r="A24" i="34" s="1"/>
  <c r="E28" i="16" l="1"/>
  <c r="C49" i="34"/>
  <c r="A71" i="27"/>
  <c r="A72" i="27" s="1"/>
  <c r="A25" i="34"/>
  <c r="A26" i="34" s="1"/>
  <c r="E49" i="16" l="1"/>
  <c r="C53" i="34"/>
  <c r="E53" i="16" s="1"/>
  <c r="A73" i="27"/>
  <c r="A74" i="27" s="1"/>
  <c r="A75" i="27" s="1"/>
  <c r="A76" i="27" s="1"/>
  <c r="A27" i="34"/>
  <c r="A28" i="34" s="1"/>
  <c r="A29" i="34" s="1"/>
  <c r="A34" i="34" s="1"/>
  <c r="A35" i="34" s="1"/>
  <c r="A77" i="27" l="1"/>
  <c r="A78" i="27" s="1"/>
  <c r="A79" i="27" s="1"/>
  <c r="A36" i="34"/>
  <c r="A37" i="34" s="1"/>
  <c r="A38" i="34" s="1"/>
  <c r="A39" i="34" s="1"/>
  <c r="A40" i="34" s="1"/>
  <c r="A41" i="34" s="1"/>
  <c r="A80" i="27" l="1"/>
  <c r="A81" i="27" s="1"/>
  <c r="A42" i="34"/>
  <c r="A43" i="34" s="1"/>
  <c r="A44" i="34" s="1"/>
  <c r="A45" i="34" s="1"/>
  <c r="A46" i="34" s="1"/>
  <c r="A47" i="34" s="1"/>
  <c r="A48" i="34" s="1"/>
  <c r="A49" i="34" s="1"/>
  <c r="A82" i="27" l="1"/>
  <c r="A83" i="27" s="1"/>
  <c r="A50" i="34"/>
  <c r="A51" i="34" s="1"/>
  <c r="A52" i="34" s="1"/>
  <c r="A53" i="34" s="1"/>
  <c r="A54" i="34" s="1"/>
  <c r="A84" i="27" l="1"/>
  <c r="A85" i="27" s="1"/>
  <c r="A86" i="27" l="1"/>
  <c r="A87" i="27" s="1"/>
  <c r="A88" i="27" s="1"/>
  <c r="A89" i="27" l="1"/>
  <c r="A90" i="27" s="1"/>
  <c r="A91" i="27" s="1"/>
  <c r="A92" i="27" s="1"/>
  <c r="A93" i="27" l="1"/>
  <c r="A94" i="27" s="1"/>
  <c r="A95" i="27" s="1"/>
  <c r="A96" i="27" s="1"/>
  <c r="A97" i="27" l="1"/>
  <c r="A98" i="27" s="1"/>
  <c r="A99" i="27" s="1"/>
  <c r="A100" i="27" s="1"/>
  <c r="A101" i="27" l="1"/>
  <c r="A102" i="27" s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C51" i="16" l="1"/>
  <c r="C47" i="16"/>
  <c r="C45" i="16"/>
  <c r="C35" i="16"/>
  <c r="C26" i="16"/>
  <c r="G26" i="16" s="1"/>
  <c r="C22" i="16"/>
  <c r="C12" i="16"/>
  <c r="G147" i="11"/>
  <c r="B147" i="11"/>
  <c r="B146" i="11"/>
  <c r="G145" i="11"/>
  <c r="G144" i="11"/>
  <c r="B144" i="11"/>
  <c r="B143" i="11"/>
  <c r="G135" i="11"/>
  <c r="B135" i="11"/>
  <c r="B132" i="11"/>
  <c r="B131" i="11"/>
  <c r="J127" i="11"/>
  <c r="J128" i="11" s="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A127" i="1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B120" i="11"/>
  <c r="G98" i="11"/>
  <c r="J81" i="1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1" i="1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B74" i="11"/>
  <c r="D63" i="11"/>
  <c r="C63" i="11"/>
  <c r="G62" i="11"/>
  <c r="G61" i="11"/>
  <c r="G65" i="11" s="1"/>
  <c r="G131" i="11" s="1"/>
  <c r="G60" i="11"/>
  <c r="G63" i="11" s="1"/>
  <c r="G154" i="11" s="1"/>
  <c r="E49" i="11"/>
  <c r="C48" i="11"/>
  <c r="G39" i="11"/>
  <c r="C49" i="11" s="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G150" i="46"/>
  <c r="B150" i="46"/>
  <c r="B149" i="46"/>
  <c r="G148" i="46"/>
  <c r="G147" i="46"/>
  <c r="B147" i="46"/>
  <c r="B146" i="46"/>
  <c r="G138" i="46"/>
  <c r="B138" i="46"/>
  <c r="B135" i="46"/>
  <c r="B134" i="46"/>
  <c r="J130" i="46"/>
  <c r="J131" i="46" s="1"/>
  <c r="J132" i="46" s="1"/>
  <c r="J133" i="46" s="1"/>
  <c r="J134" i="46" s="1"/>
  <c r="J135" i="46" s="1"/>
  <c r="J136" i="46" s="1"/>
  <c r="J137" i="46" s="1"/>
  <c r="J138" i="46" s="1"/>
  <c r="J139" i="46" s="1"/>
  <c r="J140" i="46" s="1"/>
  <c r="J141" i="46" s="1"/>
  <c r="J142" i="46" s="1"/>
  <c r="J143" i="46" s="1"/>
  <c r="J144" i="46" s="1"/>
  <c r="J145" i="46" s="1"/>
  <c r="J146" i="46" s="1"/>
  <c r="J147" i="46" s="1"/>
  <c r="J148" i="46" s="1"/>
  <c r="J149" i="46" s="1"/>
  <c r="J150" i="46" s="1"/>
  <c r="J151" i="46" s="1"/>
  <c r="J152" i="46" s="1"/>
  <c r="J153" i="46" s="1"/>
  <c r="J154" i="46" s="1"/>
  <c r="J155" i="46" s="1"/>
  <c r="J156" i="46" s="1"/>
  <c r="J157" i="46" s="1"/>
  <c r="J158" i="46" s="1"/>
  <c r="J159" i="46" s="1"/>
  <c r="A130" i="46"/>
  <c r="A131" i="46" s="1"/>
  <c r="A132" i="46" s="1"/>
  <c r="A133" i="46" s="1"/>
  <c r="A134" i="46" s="1"/>
  <c r="G100" i="46"/>
  <c r="G99" i="46"/>
  <c r="J82" i="46"/>
  <c r="J83" i="46" s="1"/>
  <c r="J84" i="46" s="1"/>
  <c r="J85" i="46" s="1"/>
  <c r="J86" i="46" s="1"/>
  <c r="J87" i="46" s="1"/>
  <c r="J88" i="46" s="1"/>
  <c r="J89" i="46" s="1"/>
  <c r="J90" i="46" s="1"/>
  <c r="J91" i="46" s="1"/>
  <c r="J92" i="46" s="1"/>
  <c r="J93" i="46" s="1"/>
  <c r="J94" i="46" s="1"/>
  <c r="J95" i="46" s="1"/>
  <c r="J96" i="46" s="1"/>
  <c r="J97" i="46" s="1"/>
  <c r="J98" i="46" s="1"/>
  <c r="J99" i="46" s="1"/>
  <c r="J100" i="46" s="1"/>
  <c r="J101" i="46" s="1"/>
  <c r="J102" i="46" s="1"/>
  <c r="J103" i="46" s="1"/>
  <c r="J104" i="46" s="1"/>
  <c r="J105" i="46" s="1"/>
  <c r="J106" i="46" s="1"/>
  <c r="J107" i="46" s="1"/>
  <c r="J108" i="46" s="1"/>
  <c r="J109" i="46" s="1"/>
  <c r="J110" i="46" s="1"/>
  <c r="J111" i="46" s="1"/>
  <c r="A82" i="46"/>
  <c r="A83" i="46" s="1"/>
  <c r="A84" i="46" s="1"/>
  <c r="A85" i="46" s="1"/>
  <c r="A86" i="46" s="1"/>
  <c r="D64" i="46"/>
  <c r="C64" i="46"/>
  <c r="G63" i="46"/>
  <c r="G62" i="46"/>
  <c r="G61" i="46"/>
  <c r="G64" i="46" s="1"/>
  <c r="G157" i="46" s="1"/>
  <c r="E50" i="46"/>
  <c r="C49" i="46"/>
  <c r="G40" i="46"/>
  <c r="C50" i="46" s="1"/>
  <c r="G33" i="46"/>
  <c r="E49" i="46" s="1"/>
  <c r="G26" i="46"/>
  <c r="G18" i="46"/>
  <c r="J13" i="46"/>
  <c r="J14" i="46" s="1"/>
  <c r="J15" i="46" s="1"/>
  <c r="J16" i="46" s="1"/>
  <c r="J17" i="46" s="1"/>
  <c r="J18" i="46" s="1"/>
  <c r="J19" i="46" s="1"/>
  <c r="J20" i="46" s="1"/>
  <c r="J21" i="46" s="1"/>
  <c r="J22" i="46" s="1"/>
  <c r="J23" i="46" s="1"/>
  <c r="J24" i="46" s="1"/>
  <c r="J25" i="46" s="1"/>
  <c r="J26" i="46" s="1"/>
  <c r="J27" i="46" s="1"/>
  <c r="J28" i="46" s="1"/>
  <c r="J29" i="46" s="1"/>
  <c r="J30" i="46" s="1"/>
  <c r="J31" i="46" s="1"/>
  <c r="J32" i="46" s="1"/>
  <c r="J33" i="46" s="1"/>
  <c r="J34" i="46" s="1"/>
  <c r="J35" i="46" s="1"/>
  <c r="J36" i="46" s="1"/>
  <c r="J37" i="46" s="1"/>
  <c r="J38" i="46" s="1"/>
  <c r="J39" i="46" s="1"/>
  <c r="J40" i="46" s="1"/>
  <c r="J41" i="46" s="1"/>
  <c r="J42" i="46" s="1"/>
  <c r="J43" i="46" s="1"/>
  <c r="J44" i="46" s="1"/>
  <c r="J45" i="46" s="1"/>
  <c r="J46" i="46" s="1"/>
  <c r="J47" i="46" s="1"/>
  <c r="J48" i="46" s="1"/>
  <c r="J49" i="46" s="1"/>
  <c r="J50" i="46" s="1"/>
  <c r="J51" i="46" s="1"/>
  <c r="J52" i="46" s="1"/>
  <c r="J53" i="46" s="1"/>
  <c r="J54" i="46" s="1"/>
  <c r="J55" i="46" s="1"/>
  <c r="J56" i="46" s="1"/>
  <c r="J57" i="46" s="1"/>
  <c r="J58" i="46" s="1"/>
  <c r="J59" i="46" s="1"/>
  <c r="J60" i="46" s="1"/>
  <c r="J61" i="46" s="1"/>
  <c r="J62" i="46" s="1"/>
  <c r="J63" i="46" s="1"/>
  <c r="J64" i="46" s="1"/>
  <c r="J65" i="46" s="1"/>
  <c r="J66" i="46" s="1"/>
  <c r="A13" i="46"/>
  <c r="A14" i="46" s="1"/>
  <c r="A15" i="46" s="1"/>
  <c r="A16" i="46" s="1"/>
  <c r="A17" i="46" s="1"/>
  <c r="A18" i="46" s="1"/>
  <c r="A19" i="46" s="1"/>
  <c r="A20" i="46" s="1"/>
  <c r="A21" i="46" s="1"/>
  <c r="J12" i="46"/>
  <c r="B123" i="46"/>
  <c r="C17" i="26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I10" i="26"/>
  <c r="I11" i="26" s="1"/>
  <c r="I12" i="26" s="1"/>
  <c r="I13" i="26" s="1"/>
  <c r="I14" i="26" s="1"/>
  <c r="I15" i="26" s="1"/>
  <c r="A10" i="26"/>
  <c r="A11" i="26" s="1"/>
  <c r="A12" i="26" s="1"/>
  <c r="A13" i="26" s="1"/>
  <c r="A14" i="26" s="1"/>
  <c r="A15" i="26" s="1"/>
  <c r="A16" i="26" l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I16" i="26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C50" i="11"/>
  <c r="D49" i="11" s="1"/>
  <c r="G49" i="11" s="1"/>
  <c r="G27" i="11"/>
  <c r="E47" i="11" s="1"/>
  <c r="G28" i="46"/>
  <c r="E48" i="46" s="1"/>
  <c r="G66" i="46"/>
  <c r="G134" i="46" s="1"/>
  <c r="G146" i="46" s="1"/>
  <c r="G143" i="11"/>
  <c r="G137" i="11"/>
  <c r="G146" i="11" s="1"/>
  <c r="A87" i="46"/>
  <c r="A88" i="46" s="1"/>
  <c r="A22" i="46"/>
  <c r="A23" i="46" s="1"/>
  <c r="A24" i="46" s="1"/>
  <c r="A25" i="46" s="1"/>
  <c r="A26" i="46" s="1"/>
  <c r="A135" i="46"/>
  <c r="A136" i="46" s="1"/>
  <c r="B75" i="46"/>
  <c r="C48" i="46"/>
  <c r="D48" i="11" l="1"/>
  <c r="G48" i="11" s="1"/>
  <c r="G52" i="11" s="1"/>
  <c r="G85" i="11" s="1"/>
  <c r="G97" i="11" s="1"/>
  <c r="D47" i="11"/>
  <c r="G47" i="11" s="1"/>
  <c r="G149" i="11"/>
  <c r="G152" i="11" s="1"/>
  <c r="G156" i="11" s="1"/>
  <c r="G140" i="46"/>
  <c r="G149" i="46" s="1"/>
  <c r="A137" i="46"/>
  <c r="C51" i="46"/>
  <c r="D48" i="46" s="1"/>
  <c r="A89" i="46"/>
  <c r="A27" i="46"/>
  <c r="A28" i="46" s="1"/>
  <c r="E60" i="13" l="1"/>
  <c r="E14" i="13" s="1"/>
  <c r="E77" i="13"/>
  <c r="D50" i="11"/>
  <c r="G50" i="11"/>
  <c r="G108" i="11" s="1"/>
  <c r="G152" i="46"/>
  <c r="G155" i="46" s="1"/>
  <c r="G159" i="46" s="1"/>
  <c r="A90" i="46"/>
  <c r="G48" i="46"/>
  <c r="D50" i="46"/>
  <c r="G50" i="46" s="1"/>
  <c r="D49" i="46"/>
  <c r="G49" i="46" s="1"/>
  <c r="G53" i="46" s="1"/>
  <c r="G86" i="46" s="1"/>
  <c r="A138" i="46"/>
  <c r="A139" i="46" s="1"/>
  <c r="A140" i="46" s="1"/>
  <c r="A29" i="46"/>
  <c r="A30" i="46" s="1"/>
  <c r="A31" i="46" s="1"/>
  <c r="G99" i="11" l="1"/>
  <c r="G51" i="46"/>
  <c r="G109" i="46" s="1"/>
  <c r="G92" i="46"/>
  <c r="G101" i="46" s="1"/>
  <c r="G98" i="46"/>
  <c r="A141" i="46"/>
  <c r="A142" i="46" s="1"/>
  <c r="A143" i="46" s="1"/>
  <c r="A144" i="46" s="1"/>
  <c r="A145" i="46" s="1"/>
  <c r="A146" i="46" s="1"/>
  <c r="A147" i="46" s="1"/>
  <c r="A148" i="46" s="1"/>
  <c r="A149" i="46" s="1"/>
  <c r="A150" i="46" s="1"/>
  <c r="A151" i="46" s="1"/>
  <c r="A152" i="46" s="1"/>
  <c r="A153" i="46" s="1"/>
  <c r="A154" i="46" s="1"/>
  <c r="A155" i="46" s="1"/>
  <c r="D51" i="46"/>
  <c r="A32" i="46"/>
  <c r="A91" i="46"/>
  <c r="A92" i="46" s="1"/>
  <c r="G91" i="11" l="1"/>
  <c r="G100" i="11" s="1"/>
  <c r="A33" i="46"/>
  <c r="A156" i="46"/>
  <c r="A157" i="46" s="1"/>
  <c r="A158" i="46" s="1"/>
  <c r="A159" i="46" s="1"/>
  <c r="A93" i="46"/>
  <c r="A94" i="46" s="1"/>
  <c r="A95" i="46" s="1"/>
  <c r="A96" i="46" s="1"/>
  <c r="A97" i="46" s="1"/>
  <c r="A98" i="46" s="1"/>
  <c r="A99" i="46" s="1"/>
  <c r="A100" i="46" s="1"/>
  <c r="A101" i="46" s="1"/>
  <c r="A102" i="46" s="1"/>
  <c r="G104" i="46"/>
  <c r="G107" i="46" s="1"/>
  <c r="G111" i="46" s="1"/>
  <c r="G103" i="11" l="1"/>
  <c r="G106" i="11" s="1"/>
  <c r="G110" i="11" s="1"/>
  <c r="A103" i="46"/>
  <c r="A104" i="46" s="1"/>
  <c r="A34" i="46"/>
  <c r="A35" i="46" s="1"/>
  <c r="A36" i="46" s="1"/>
  <c r="E79" i="13" l="1"/>
  <c r="E92" i="13" s="1"/>
  <c r="E94" i="13" s="1"/>
  <c r="E98" i="13" s="1"/>
  <c r="E100" i="13" s="1"/>
  <c r="E22" i="13" s="1"/>
  <c r="G16" i="54"/>
  <c r="G18" i="54" s="1"/>
  <c r="G42" i="54" s="1"/>
  <c r="C15" i="15" s="1"/>
  <c r="E81" i="13"/>
  <c r="E83" i="13" s="1"/>
  <c r="E20" i="13" s="1"/>
  <c r="A37" i="46"/>
  <c r="A38" i="46" s="1"/>
  <c r="A39" i="46" s="1"/>
  <c r="A40" i="46" s="1"/>
  <c r="A41" i="46" s="1"/>
  <c r="A42" i="46" s="1"/>
  <c r="A43" i="46" s="1"/>
  <c r="A105" i="46"/>
  <c r="A106" i="46" s="1"/>
  <c r="A107" i="46" s="1"/>
  <c r="E24" i="13" l="1"/>
  <c r="E26" i="13" s="1"/>
  <c r="E28" i="13" s="1"/>
  <c r="E33" i="13" s="1"/>
  <c r="E35" i="13" s="1"/>
  <c r="C38" i="15"/>
  <c r="C39" i="16" s="1"/>
  <c r="C16" i="16"/>
  <c r="C13" i="15"/>
  <c r="C17" i="15" s="1"/>
  <c r="C23" i="15" s="1"/>
  <c r="A44" i="46"/>
  <c r="A45" i="46" s="1"/>
  <c r="A46" i="46" s="1"/>
  <c r="A47" i="46" s="1"/>
  <c r="A48" i="46" s="1"/>
  <c r="A108" i="46"/>
  <c r="A109" i="46" s="1"/>
  <c r="A110" i="46" s="1"/>
  <c r="A111" i="46" s="1"/>
  <c r="C18" i="16" l="1"/>
  <c r="G18" i="16" s="1"/>
  <c r="C36" i="15"/>
  <c r="C40" i="15" s="1"/>
  <c r="C14" i="16"/>
  <c r="A49" i="46"/>
  <c r="C37" i="16" l="1"/>
  <c r="C41" i="16"/>
  <c r="G14" i="16"/>
  <c r="A50" i="46"/>
  <c r="A51" i="46" l="1"/>
  <c r="A52" i="46" l="1"/>
  <c r="A53" i="46" s="1"/>
  <c r="A54" i="46" l="1"/>
  <c r="A55" i="46" s="1"/>
  <c r="A56" i="46" s="1"/>
  <c r="A57" i="46" s="1"/>
  <c r="A58" i="46" s="1"/>
  <c r="A59" i="46" s="1"/>
  <c r="A60" i="46" s="1"/>
  <c r="A61" i="46" s="1"/>
  <c r="A62" i="46" l="1"/>
  <c r="A63" i="46" l="1"/>
  <c r="A64" i="46" l="1"/>
  <c r="A65" i="46" l="1"/>
  <c r="A66" i="46" s="1"/>
  <c r="C32" i="16" l="1"/>
  <c r="G51" i="16" l="1"/>
  <c r="G33" i="16"/>
  <c r="G32" i="16"/>
  <c r="E33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G47" i="16" l="1"/>
  <c r="G45" i="16"/>
  <c r="G39" i="16"/>
  <c r="G12" i="16"/>
  <c r="G22" i="16"/>
  <c r="G16" i="16"/>
  <c r="A15" i="16"/>
  <c r="A16" i="16" s="1"/>
  <c r="C24" i="16" l="1"/>
  <c r="G24" i="16" s="1"/>
  <c r="C42" i="15"/>
  <c r="C43" i="16" s="1"/>
  <c r="G43" i="16" s="1"/>
  <c r="C20" i="16"/>
  <c r="G20" i="16" s="1"/>
  <c r="G37" i="16"/>
  <c r="G35" i="16"/>
  <c r="A17" i="16"/>
  <c r="A18" i="16" s="1"/>
  <c r="H18" i="16"/>
  <c r="C27" i="15" l="1"/>
  <c r="C48" i="15" s="1"/>
  <c r="G41" i="16"/>
  <c r="G49" i="16" s="1"/>
  <c r="A19" i="16"/>
  <c r="A20" i="16" s="1"/>
  <c r="C28" i="16" l="1"/>
  <c r="C52" i="15"/>
  <c r="C53" i="16" s="1"/>
  <c r="C49" i="16"/>
  <c r="A21" i="16"/>
  <c r="A22" i="16" s="1"/>
  <c r="H24" i="16" s="1"/>
  <c r="A23" i="16" l="1"/>
  <c r="A24" i="16" s="1"/>
  <c r="A25" i="16" l="1"/>
  <c r="A26" i="16" s="1"/>
  <c r="A27" i="16" l="1"/>
  <c r="A28" i="16" s="1"/>
  <c r="A29" i="16" s="1"/>
  <c r="A34" i="16" s="1"/>
  <c r="A35" i="16" s="1"/>
  <c r="H28" i="16"/>
  <c r="A36" i="16" l="1"/>
  <c r="A37" i="16" s="1"/>
  <c r="A38" i="16" s="1"/>
  <c r="A39" i="16" s="1"/>
  <c r="A40" i="16" s="1"/>
  <c r="A41" i="16" s="1"/>
  <c r="A42" i="16" l="1"/>
  <c r="A43" i="16" s="1"/>
  <c r="A44" i="16" s="1"/>
  <c r="A45" i="16" s="1"/>
  <c r="A46" i="16" s="1"/>
  <c r="A47" i="16" s="1"/>
  <c r="A48" i="16" s="1"/>
  <c r="A49" i="16" s="1"/>
  <c r="H41" i="16"/>
  <c r="A50" i="16" l="1"/>
  <c r="A51" i="16" s="1"/>
  <c r="A52" i="16" s="1"/>
  <c r="A53" i="16" s="1"/>
  <c r="A54" i="16" s="1"/>
  <c r="H49" i="16"/>
  <c r="G28" i="16" l="1"/>
  <c r="D13" i="1" s="1"/>
  <c r="G53" i="16" l="1"/>
  <c r="D16" i="26" s="1"/>
  <c r="G16" i="26" l="1"/>
  <c r="F16" i="26"/>
  <c r="D20" i="26"/>
  <c r="D24" i="26"/>
  <c r="D22" i="26"/>
  <c r="D21" i="26"/>
  <c r="D19" i="26"/>
  <c r="D25" i="26"/>
  <c r="D23" i="26"/>
  <c r="D17" i="26"/>
  <c r="D18" i="26"/>
  <c r="D26" i="26"/>
  <c r="D27" i="26"/>
  <c r="D64" i="26" l="1"/>
  <c r="H16" i="26"/>
  <c r="F17" i="26" s="1"/>
  <c r="G17" i="26" s="1"/>
  <c r="H17" i="26" s="1"/>
  <c r="F18" i="26" s="1"/>
  <c r="G18" i="26" s="1"/>
  <c r="H18" i="26" s="1"/>
  <c r="F19" i="26" l="1"/>
  <c r="G19" i="26" s="1"/>
  <c r="H19" i="26" s="1"/>
  <c r="F20" i="26" l="1"/>
  <c r="G20" i="26" s="1"/>
  <c r="H20" i="26" l="1"/>
  <c r="F21" i="26" l="1"/>
  <c r="G21" i="26" s="1"/>
  <c r="H21" i="26" l="1"/>
  <c r="F22" i="26" s="1"/>
  <c r="G22" i="26" l="1"/>
  <c r="H22" i="26" s="1"/>
  <c r="F23" i="26" s="1"/>
  <c r="G23" i="26" s="1"/>
  <c r="H23" i="26" s="1"/>
  <c r="F24" i="26" l="1"/>
  <c r="G24" i="26" s="1"/>
  <c r="H24" i="26" s="1"/>
  <c r="F25" i="26" l="1"/>
  <c r="G25" i="26" s="1"/>
  <c r="H25" i="26" s="1"/>
  <c r="F26" i="26" s="1"/>
  <c r="G26" i="26" l="1"/>
  <c r="H26" i="26" s="1"/>
  <c r="F27" i="26" l="1"/>
  <c r="G27" i="26" s="1"/>
  <c r="H27" i="26" s="1"/>
  <c r="F28" i="26" l="1"/>
  <c r="G28" i="26" s="1"/>
  <c r="H28" i="26" s="1"/>
  <c r="F29" i="26" l="1"/>
  <c r="G29" i="26" s="1"/>
  <c r="H29" i="26" s="1"/>
  <c r="F30" i="26" l="1"/>
  <c r="G30" i="26" s="1"/>
  <c r="H30" i="26" s="1"/>
  <c r="F31" i="26" l="1"/>
  <c r="G31" i="26" s="1"/>
  <c r="H31" i="26" s="1"/>
  <c r="F32" i="26" l="1"/>
  <c r="G32" i="26" s="1"/>
  <c r="H32" i="26" l="1"/>
  <c r="F33" i="26" l="1"/>
  <c r="G33" i="26" s="1"/>
  <c r="H33" i="26" s="1"/>
  <c r="F34" i="26" l="1"/>
  <c r="G34" i="26" s="1"/>
  <c r="H34" i="26" s="1"/>
  <c r="F35" i="26" l="1"/>
  <c r="G35" i="26" s="1"/>
  <c r="H35" i="26" s="1"/>
  <c r="F36" i="26" l="1"/>
  <c r="G36" i="26" s="1"/>
  <c r="H36" i="26" l="1"/>
  <c r="F37" i="26" l="1"/>
  <c r="G37" i="26" s="1"/>
  <c r="H37" i="26" s="1"/>
  <c r="F38" i="26" l="1"/>
  <c r="G38" i="26" s="1"/>
  <c r="H38" i="26" s="1"/>
  <c r="F39" i="26" l="1"/>
  <c r="G39" i="26" s="1"/>
  <c r="H39" i="26" s="1"/>
  <c r="F40" i="26" l="1"/>
  <c r="G40" i="26" s="1"/>
  <c r="H40" i="26" l="1"/>
  <c r="F41" i="26" l="1"/>
  <c r="G41" i="26" s="1"/>
  <c r="H41" i="26" s="1"/>
  <c r="F42" i="26" l="1"/>
  <c r="G42" i="26" s="1"/>
  <c r="H42" i="26" s="1"/>
  <c r="F43" i="26" l="1"/>
  <c r="G43" i="26" s="1"/>
  <c r="H43" i="26" s="1"/>
  <c r="F44" i="26" s="1"/>
  <c r="G44" i="26" l="1"/>
  <c r="H44" i="26" s="1"/>
  <c r="F45" i="26" l="1"/>
  <c r="G45" i="26" s="1"/>
  <c r="H45" i="26" s="1"/>
  <c r="F46" i="26" l="1"/>
  <c r="G46" i="26" s="1"/>
  <c r="H46" i="26" s="1"/>
  <c r="F47" i="26" l="1"/>
  <c r="G47" i="26" s="1"/>
  <c r="H47" i="26" s="1"/>
  <c r="F48" i="26" s="1"/>
  <c r="G48" i="26" l="1"/>
  <c r="H48" i="26" s="1"/>
  <c r="F49" i="26" l="1"/>
  <c r="G49" i="26" s="1"/>
  <c r="H49" i="26" s="1"/>
  <c r="F50" i="26" l="1"/>
  <c r="G50" i="26" s="1"/>
  <c r="H50" i="26" l="1"/>
  <c r="F51" i="26" l="1"/>
  <c r="G51" i="26" s="1"/>
  <c r="H51" i="26" l="1"/>
  <c r="F52" i="26" l="1"/>
  <c r="G52" i="26" s="1"/>
  <c r="H52" i="26" s="1"/>
  <c r="F53" i="26" l="1"/>
  <c r="G53" i="26" s="1"/>
  <c r="H53" i="26" s="1"/>
  <c r="F54" i="26" l="1"/>
  <c r="G54" i="26" s="1"/>
  <c r="H54" i="26" s="1"/>
  <c r="F55" i="26" s="1"/>
  <c r="G55" i="26" l="1"/>
  <c r="H55" i="26" s="1"/>
  <c r="F56" i="26" s="1"/>
  <c r="G56" i="26" l="1"/>
  <c r="H56" i="26" s="1"/>
  <c r="F57" i="26" l="1"/>
  <c r="G57" i="26" s="1"/>
  <c r="H57" i="26" s="1"/>
  <c r="F58" i="26" l="1"/>
  <c r="G58" i="26" s="1"/>
  <c r="H58" i="26" s="1"/>
  <c r="F59" i="26" l="1"/>
  <c r="G59" i="26" s="1"/>
  <c r="H59" i="26" s="1"/>
  <c r="F60" i="26" s="1"/>
  <c r="G60" i="26" l="1"/>
  <c r="H60" i="26" s="1"/>
  <c r="F61" i="26" l="1"/>
  <c r="G61" i="26" s="1"/>
  <c r="H61" i="26" l="1"/>
  <c r="F62" i="26" l="1"/>
  <c r="G62" i="26" s="1"/>
  <c r="H62" i="26" s="1"/>
  <c r="F63" i="26" l="1"/>
  <c r="G63" i="26"/>
  <c r="H63" i="26" l="1"/>
  <c r="G64" i="26"/>
  <c r="D15" i="1" s="1"/>
  <c r="D17" i="1" s="1"/>
  <c r="D21" i="1" s="1"/>
</calcChain>
</file>

<file path=xl/sharedStrings.xml><?xml version="1.0" encoding="utf-8"?>
<sst xmlns="http://schemas.openxmlformats.org/spreadsheetml/2006/main" count="1041" uniqueCount="380">
  <si>
    <t>San Diego Gas &amp; Electric Company</t>
  </si>
  <si>
    <t>($1,000)</t>
  </si>
  <si>
    <t>Line</t>
  </si>
  <si>
    <t>No.</t>
  </si>
  <si>
    <t>Description</t>
  </si>
  <si>
    <t>Amounts</t>
  </si>
  <si>
    <t>Reference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</si>
  <si>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</si>
  <si>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</si>
  <si>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</si>
  <si>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</si>
  <si>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</si>
  <si>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</si>
  <si>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</si>
  <si>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>SAN DIEGO GAS &amp; ELECTRIC COMPANY</t>
  </si>
  <si>
    <t>A</t>
  </si>
  <si>
    <t>B</t>
  </si>
  <si>
    <t>C = A - B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</si>
  <si>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</si>
  <si>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</si>
  <si>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</si>
  <si>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</si>
  <si>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</si>
  <si>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</si>
  <si>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</si>
  <si>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</si>
  <si>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</si>
  <si>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</si>
  <si>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</si>
  <si>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</si>
  <si>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</si>
  <si>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</si>
  <si>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</si>
  <si>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</si>
  <si>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</si>
  <si>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</si>
  <si>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</si>
  <si>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</si>
  <si>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</si>
  <si>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</si>
  <si>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</si>
  <si>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</si>
  <si>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</si>
  <si>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</si>
  <si>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</si>
  <si>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</si>
  <si>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</si>
  <si>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</si>
  <si>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Summary of Cost Components</t>
  </si>
  <si>
    <t>Section 1; Page 1; Line 17</t>
  </si>
  <si>
    <t>Section 3; Page 1; Line 31</t>
  </si>
  <si>
    <t>Total Citizens Annual Prior Year Cost of Service</t>
  </si>
  <si>
    <t>Sum Lines 1, 3, 5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</si>
  <si>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</si>
  <si>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</si>
  <si>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</si>
  <si>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</si>
  <si>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</si>
  <si>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</si>
  <si>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</si>
  <si>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</si>
  <si>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</si>
  <si>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</si>
  <si>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</si>
  <si>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</si>
  <si>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</si>
  <si>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</si>
  <si>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</si>
  <si>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</si>
  <si>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</si>
  <si>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</si>
  <si>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</si>
  <si>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</si>
  <si>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</si>
  <si>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</si>
  <si>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AV-4; Line 6</t>
  </si>
  <si>
    <t>A. Transmission Related O&amp;M Expense</t>
  </si>
  <si>
    <t>Transmission O&amp;M Expense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</si>
  <si>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</si>
  <si>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</si>
  <si>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</si>
  <si>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</si>
  <si>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</si>
  <si>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</si>
  <si>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</si>
  <si>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>Statement AK; Line 17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</si>
  <si>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</si>
  <si>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</si>
  <si>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</si>
  <si>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</si>
  <si>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</si>
  <si>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</si>
  <si>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</si>
  <si>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</si>
  <si>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</si>
  <si>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</si>
  <si>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</si>
  <si>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</si>
  <si>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</si>
  <si>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 xml:space="preserve">     Total Transmission Related Working Capital</t>
  </si>
  <si>
    <t>Sum Lines 25 thru 27</t>
  </si>
  <si>
    <t>Cost of Capital Rate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</si>
  <si>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</si>
  <si>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</si>
  <si>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</si>
  <si>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</si>
  <si>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</si>
  <si>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</si>
  <si>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AV-4; Line 4</t>
  </si>
  <si>
    <t>Net Transmission Related Common Plant</t>
  </si>
  <si>
    <t>AV-4; Line 5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</si>
  <si>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</si>
  <si>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</si>
  <si>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</si>
  <si>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</si>
  <si>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</si>
  <si>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</si>
  <si>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</si>
  <si>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</si>
  <si>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</si>
  <si>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</si>
  <si>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</si>
  <si>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Col. 1</t>
  </si>
  <si>
    <t>Col. 2</t>
  </si>
  <si>
    <t>Col. 3</t>
  </si>
  <si>
    <t>Col. 4</t>
  </si>
  <si>
    <t>Col. 5</t>
  </si>
  <si>
    <t>Col. 6</t>
  </si>
  <si>
    <t>Calculations: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</si>
  <si>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</si>
  <si>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</si>
  <si>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</si>
  <si>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</si>
  <si>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</si>
  <si>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</si>
  <si>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</si>
  <si>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</si>
  <si>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</si>
  <si>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</si>
  <si>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</si>
  <si>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</si>
  <si>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</si>
  <si>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</si>
  <si>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</si>
  <si>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</si>
  <si>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</si>
  <si>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</si>
  <si>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</si>
  <si>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</si>
  <si>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</si>
  <si>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</si>
  <si>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</si>
  <si>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FERC Form 1</t>
  </si>
  <si>
    <t>Page; Line; Col.</t>
  </si>
  <si>
    <t xml:space="preserve"> </t>
  </si>
  <si>
    <t>Shall be Zero</t>
  </si>
  <si>
    <t>(a)</t>
  </si>
  <si>
    <t>(b)</t>
  </si>
  <si>
    <t>Total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</si>
  <si>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</si>
  <si>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</si>
  <si>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</si>
  <si>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</si>
  <si>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</si>
  <si>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</si>
  <si>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</si>
  <si>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</si>
  <si>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</si>
  <si>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</si>
  <si>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</si>
  <si>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</si>
  <si>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</si>
  <si>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</si>
  <si>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</si>
  <si>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</si>
  <si>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</si>
  <si>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Cost of Long-Term Debt: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</si>
  <si>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</si>
  <si>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</si>
  <si>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</si>
  <si>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</si>
  <si>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Common Equity Component:</t>
  </si>
  <si>
    <t>Proprietary Capital</t>
  </si>
  <si>
    <t>Less: Preferred Stock (Acct 204)</t>
  </si>
  <si>
    <t>Less: Unappropriated Undistributed Subsidiary Earnings (Acct 216.1)</t>
  </si>
  <si>
    <t>Accumulated Other Comprehensive Income (Acct 219)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</si>
  <si>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</si>
  <si>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</si>
  <si>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</si>
  <si>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</si>
  <si>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</si>
  <si>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</si>
  <si>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</si>
  <si>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</si>
  <si>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</si>
  <si>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</si>
  <si>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</si>
  <si>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</si>
  <si>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</si>
  <si>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</si>
  <si>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</si>
  <si>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</si>
  <si>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</si>
  <si>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</si>
  <si>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</si>
  <si>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</si>
  <si>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</si>
  <si>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</si>
  <si>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</si>
  <si>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</si>
  <si>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</si>
  <si>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</si>
  <si>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</si>
  <si>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</si>
  <si>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</si>
  <si>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</si>
  <si>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</si>
  <si>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</si>
  <si>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</si>
  <si>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</si>
  <si>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</si>
  <si>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</si>
  <si>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</si>
  <si>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</si>
  <si>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</si>
  <si>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</si>
  <si>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</si>
  <si>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</si>
  <si>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</si>
  <si>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</si>
  <si>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</si>
  <si>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</si>
  <si>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</si>
  <si>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</si>
  <si>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</si>
  <si>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</si>
  <si>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</si>
  <si>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</si>
  <si>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</si>
  <si>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</si>
  <si>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</si>
  <si>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</si>
  <si>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</si>
  <si>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Page 2; Line 16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</si>
  <si>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</si>
  <si>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</si>
  <si>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</si>
  <si>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</si>
  <si>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</si>
  <si>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</si>
  <si>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</si>
  <si>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</si>
  <si>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</si>
  <si>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Pg5 Rev Section 2; Page 1; Line 25</t>
  </si>
  <si>
    <t>Pg7 Rev Section 4; Page TU; Col. 11; Line 21</t>
  </si>
  <si>
    <t>Sum Lines 20, 22, 24</t>
  </si>
  <si>
    <t>Statement AH; Line 39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</si>
  <si>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</si>
  <si>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</si>
  <si>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</si>
  <si>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</si>
  <si>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</si>
  <si>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</si>
  <si>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</si>
  <si>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</si>
  <si>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</si>
  <si>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</si>
  <si>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</si>
  <si>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</si>
  <si>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</si>
  <si>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</si>
  <si>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</si>
  <si>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Sum Lines 2 thru 6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</si>
  <si>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</si>
  <si>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</si>
  <si>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</si>
  <si>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</si>
  <si>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</si>
  <si>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</si>
  <si>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</si>
  <si>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</si>
  <si>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</si>
  <si>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</si>
  <si>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Sum Lines 50 thru 52</t>
  </si>
  <si>
    <t>Line 51 + Line 52; Col. d</t>
  </si>
  <si>
    <t>AV-2A; Line 44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</si>
  <si>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</si>
  <si>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</si>
  <si>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</si>
  <si>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</si>
  <si>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</si>
  <si>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</si>
  <si>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</si>
  <si>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</si>
  <si>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AV2; Line 10</t>
  </si>
  <si>
    <t>AV2; Line 22</t>
  </si>
  <si>
    <t>AV1; Line 53</t>
  </si>
  <si>
    <t>Line 1 / 12 Months</t>
  </si>
  <si>
    <t>Line 3 / 12 Months</t>
  </si>
  <si>
    <t>Line 5 / 12 Months</t>
  </si>
  <si>
    <t>Line 9 / 12 Months</t>
  </si>
  <si>
    <t>Line 11 / 12 Months</t>
  </si>
  <si>
    <t>Line 15 / 12 Months</t>
  </si>
  <si>
    <t>Sum Lines 26, 28, 30, 32</t>
  </si>
  <si>
    <t>Line 34 x Line 36</t>
  </si>
  <si>
    <t>Page 2; Line 6</t>
  </si>
  <si>
    <t>Page 2; Line 11</t>
  </si>
  <si>
    <t>Page 2; Line 21</t>
  </si>
  <si>
    <t>Page 2; Line 34</t>
  </si>
  <si>
    <t>Page 2; Line 51</t>
  </si>
  <si>
    <t>Sum Lines 2 thru 12</t>
  </si>
  <si>
    <t>Line 14 x Franchise Fee Rate</t>
  </si>
  <si>
    <t>Line 14 + Line 16</t>
  </si>
  <si>
    <t>Line 18 Above</t>
  </si>
  <si>
    <t>Line 21 x Line 23</t>
  </si>
  <si>
    <t>Statement AV2; Line 31</t>
  </si>
  <si>
    <t xml:space="preserve">Citizens' Share of the SX-PQ Underground Line Segment  </t>
  </si>
  <si>
    <t>Total Annual Costs Citizens' Share of the SX-PQ Underground Line Segment - Before Interest</t>
  </si>
  <si>
    <t>CITIZENS' SHARE OF THE SX-PQ UNDERGROUND LINE SEGMENT</t>
  </si>
  <si>
    <t>Derivation of Other Adjustments Applicable to Appendix XII Cycle 6</t>
  </si>
  <si>
    <t>Other Cost Adjustments due to Appendix XII Cycle 6 Cost Adjustments Calculation:</t>
  </si>
  <si>
    <t>Derivation of Interest Expense on Other Adjustments Applicable to Appendix XII Cycle 6</t>
  </si>
  <si>
    <t>Revised - Appendix XII Cycle 6</t>
  </si>
  <si>
    <t>Rate Effective Period January 1, 2024 to December 31, 2024</t>
  </si>
  <si>
    <t>Base Period &amp; True-Up Period 12 - Months Ending December 31, 2022</t>
  </si>
  <si>
    <t>Pg9 Rev Statement AH; Line 18</t>
  </si>
  <si>
    <t>Pg9 Rev Statement AH; Line 41</t>
  </si>
  <si>
    <t>Pg10 Rev Statement AL; Line 19</t>
  </si>
  <si>
    <t>Pg13 Rev AV-4; Page 1; Line 26</t>
  </si>
  <si>
    <t>Pg11 Rev Statement AV2; Line 31</t>
  </si>
  <si>
    <t xml:space="preserve">Items in BOLD have changed to correct the over-allocation of "Duplicate Charges (Company Energy Use)" Credit accounted for in FERC account 929, adjustments attributed to </t>
  </si>
  <si>
    <t xml:space="preserve">Accrued Bonus DTA and Fire Brigade Expenses as required in SDG&amp;E's FERC Order ER24-524, and other adjustments in SDG&amp;E's December filing that did not get included in </t>
  </si>
  <si>
    <t>Appendix XII Cycle 6 ER24-175 October filing.</t>
  </si>
  <si>
    <t>(c) = (a) x (b)</t>
  </si>
  <si>
    <t>Removal</t>
  </si>
  <si>
    <t>Costs</t>
  </si>
  <si>
    <t>Rate</t>
  </si>
  <si>
    <t>A. Direct Assignment of Accumulated Deferred Income Taxes (ADIT) to Citizens:</t>
  </si>
  <si>
    <t>Average ADIT Difference With and Without Bonus</t>
  </si>
  <si>
    <t>AF-3; Line 5; Col. Average</t>
  </si>
  <si>
    <r>
      <t xml:space="preserve"> </t>
    </r>
    <r>
      <rPr>
        <b/>
        <sz val="12"/>
        <rFont val="Times New Roman"/>
        <family val="1"/>
      </rPr>
      <t xml:space="preserve">    Total ADIT Revenue Credit</t>
    </r>
  </si>
  <si>
    <t>B. Equity AFUDC Component of Transmission Depreciation Expense</t>
  </si>
  <si>
    <t xml:space="preserve">Annual Equity AFUDC Allocated to Citizens   </t>
  </si>
  <si>
    <t>C. Derivation of Citizens SX-PQ Underground Line Segment Cost of Removal</t>
  </si>
  <si>
    <t>FERC Account</t>
  </si>
  <si>
    <t xml:space="preserve">   357 - Underground Conduit</t>
  </si>
  <si>
    <t>TO5 Transmission Plant Deprec. Rates WP</t>
  </si>
  <si>
    <t xml:space="preserve">   358 - Underground Conductors &amp; Devices</t>
  </si>
  <si>
    <t xml:space="preserve">   359 - Roads &amp; Trails</t>
  </si>
  <si>
    <t xml:space="preserve">   350.1 - Land</t>
  </si>
  <si>
    <t xml:space="preserve">   350.2 - Land Rights</t>
  </si>
  <si>
    <t xml:space="preserve">     Subtotal Annual Cost of Removal</t>
  </si>
  <si>
    <t xml:space="preserve">     Total Annual Cost of Removal</t>
  </si>
  <si>
    <t xml:space="preserve">     Total Other Specific Expenses</t>
  </si>
  <si>
    <t>Source: As Filed Sec 3-Other Costs; Appendix XII C6; ER24-175</t>
  </si>
  <si>
    <t>Source: https://www.ferc.gov/interest-calculation-rates-and-methodology</t>
  </si>
  <si>
    <t xml:space="preserve">Appendix XII Cycle 8 Annual Informational Filing </t>
  </si>
  <si>
    <t>Estimated FERC Interest rates</t>
  </si>
  <si>
    <t>Source: As Filed Appendix XII Cycle 6; Rev Stmt AV; ER25-114</t>
  </si>
  <si>
    <t>189 FERC ¶ 61,248 at Page 17</t>
  </si>
  <si>
    <t>Items in BOLD have changed due to removing 50 basis points in CAISO ROE Adder disallowed by FERC.</t>
  </si>
  <si>
    <t>AV-2B; Line 17</t>
  </si>
  <si>
    <t>Pg9 Rev Statement AV2; Line 31</t>
  </si>
  <si>
    <t>Source: As Filed Appendix XII Cycle 6; Rev Sec.2-Non-Direct Exp; ER25-114</t>
  </si>
  <si>
    <t>Source: As Filed Appendix XII Cycle 6; Rev Summary of Cost Components; ER25-114</t>
  </si>
  <si>
    <t>Pg7 Rev Section 3; Page 1; Line 31</t>
  </si>
  <si>
    <t>Amounts for Appendix XII Cycle 6 are as filed in the following dockets: ER24-175 and ER25-114.</t>
  </si>
  <si>
    <r>
      <t xml:space="preserve">As Filed - Appendix XII Cycle 6 </t>
    </r>
    <r>
      <rPr>
        <b/>
        <vertAlign val="superscript"/>
        <sz val="12"/>
        <rFont val="Times New Roman"/>
        <family val="1"/>
      </rPr>
      <t>1</t>
    </r>
  </si>
  <si>
    <r>
      <t xml:space="preserve">Appendix XII Cycle 8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</si>
  <si>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Section C.6a of the Protocols provides a mechanism for SDG&amp;E to correct errors that affected the Appendix X costs in a previous Informational Filing. In this </t>
  </si>
  <si>
    <t>Adder of 50 basis points.</t>
  </si>
  <si>
    <t xml:space="preserve">Appendix XII Cycle 8 Informational Filing, SDG&amp;E is adjusting Appendix XII Cycle 6 by approximately $1K in response to FERC disallowing the CAISO ROE </t>
  </si>
  <si>
    <t>Page 11 Line 56; Col. 5</t>
  </si>
  <si>
    <t xml:space="preserve">Items in BOLD have changed to correct the over-allocation of "Duplicate Charges (Company Energy Use)" Credit accounted for in FERC account 929,  </t>
  </si>
  <si>
    <t xml:space="preserve">Accrued Bonus DTA and Fire Brigade Expenses as required in SDG&amp;E's FERC Order ER24-524, and other adjustments in SDG&amp;E's December filing that </t>
  </si>
  <si>
    <t>did not get included in Appendix XII Cycle 6 ER24-175 October filing.</t>
  </si>
  <si>
    <t>Section 4; Page TU; Col. 11; Line 21</t>
  </si>
  <si>
    <t xml:space="preserve">Items in BOLD have changed to correct the over-allocation of "Duplicate Charges (Company Energy Use)" Credit accounted for in FERC account 929, adjustments attributed </t>
  </si>
  <si>
    <t xml:space="preserve">to Accrued Bonus DTA and Fire Brigade Expenses as required in SDG&amp;E's FERC Order ER24-524, and other adjustments in SDG&amp;E's December filing that did not get </t>
  </si>
  <si>
    <t>included in  Appendix XII Cycle 6 ER24-175 October filing.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</si>
</sst>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_(&quot;$&quot;* #,##0,_);_(&quot;$&quot;* \(#,##0,\);_(&quot;$&quot;* &quot;-&quot;??_);_(@_)"/>
    <numFmt numFmtId="173" formatCode="&quot;$&quot;#,##0,_);[Red]\(&quot;$&quot;#,##0,\)"/>
    <numFmt numFmtId="174" formatCode="00000"/>
    <numFmt numFmtId="175" formatCode="0.000"/>
    <numFmt numFmtId="176" formatCode="0_);\(0\)"/>
    <numFmt numFmtId="177" formatCode="_(&quot;$&quot;* #,##0.0_);_(&quot;$&quot;* \(#,##0.0\);_(&quot;$&quot;* &quot;-&quot;??_);_(@_)"/>
    <numFmt numFmtId="178" formatCode="_(* #,##0.000000000000000_);_(* \(#,##0.000000000000000\);_(* &quot;-&quot;??_);_(@_)"/>
    <numFmt numFmtId="179" formatCode="_(&quot;$&quot;* #,##0.0000_);_(&quot;$&quot;* \(#,##0.0000\);_(&quot;$&quot;* &quot;-&quot;??_);_(@_)"/>
    <numFmt numFmtId="180" formatCode="_(* #,##0.0000_);_(* \(#,##0.00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sz val="8"/>
      <name val="Arial"/>
      <family val="2"/>
    </font>
    <font>
      <vertAlign val="superscript"/>
      <sz val="12"/>
      <name val="Times New Roman"/>
      <family val="1"/>
    </font>
    <font>
      <b/>
      <strike/>
      <vertAlign val="superscript"/>
      <sz val="12"/>
      <color rgb="FFFF0000"/>
      <name val="Times New Roman"/>
      <family val="1"/>
    </font>
    <font>
      <strike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2" fillId="0" borderId="0"/>
    <xf numFmtId="0" fontId="13" fillId="0" borderId="0"/>
    <xf numFmtId="44" fontId="1" fillId="0" borderId="0" applyFont="0" applyFill="0" applyBorder="0" applyAlignment="0" applyProtection="0"/>
    <xf numFmtId="0" fontId="25" fillId="5" borderId="0"/>
    <xf numFmtId="0" fontId="1" fillId="0" borderId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00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7" fillId="0" borderId="0" xfId="0" applyFont="1" applyAlignment="1">
      <alignment horizontal="center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9" fillId="2" borderId="0" xfId="2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Fill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5" fontId="9" fillId="0" borderId="11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1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6" xfId="2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9" fillId="0" borderId="15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4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4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9" xfId="11" applyFont="1" applyBorder="1" applyAlignment="1">
      <alignment horizontal="center" vertical="center"/>
    </xf>
    <xf numFmtId="0" fontId="5" fillId="0" borderId="17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8" xfId="11" applyFont="1" applyBorder="1" applyAlignment="1">
      <alignment horizontal="center" vertical="center"/>
    </xf>
    <xf numFmtId="0" fontId="5" fillId="0" borderId="21" xfId="11" applyFont="1" applyBorder="1"/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0" xfId="11" applyFont="1" applyBorder="1" applyAlignment="1">
      <alignment horizontal="left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0" xfId="11" applyFont="1" applyBorder="1"/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0" xfId="11" applyFont="1" applyBorder="1" applyAlignment="1">
      <alignment horizontal="left" indent="2"/>
    </xf>
    <xf numFmtId="41" fontId="9" fillId="0" borderId="0" xfId="13" applyNumberFormat="1" applyFont="1" applyFill="1" applyBorder="1" applyAlignment="1">
      <alignment horizontal="center"/>
    </xf>
    <xf numFmtId="0" fontId="5" fillId="0" borderId="20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1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0" xfId="11" applyNumberFormat="1" applyFont="1" applyAlignment="1">
      <alignment vertical="center"/>
    </xf>
    <xf numFmtId="164" fontId="5" fillId="0" borderId="13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4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20" xfId="11" applyFont="1" applyBorder="1" applyAlignment="1">
      <alignment horizontal="center"/>
    </xf>
    <xf numFmtId="0" fontId="5" fillId="0" borderId="20" xfId="11" applyFont="1" applyBorder="1"/>
    <xf numFmtId="170" fontId="9" fillId="0" borderId="0" xfId="20" applyNumberFormat="1" applyFont="1" applyFill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1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1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7" xfId="14" applyNumberFormat="1" applyFont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18" xfId="11" applyFont="1" applyBorder="1" applyAlignment="1">
      <alignment horizontal="center"/>
    </xf>
    <xf numFmtId="10" fontId="5" fillId="0" borderId="20" xfId="19" applyNumberFormat="1" applyFont="1" applyBorder="1" applyAlignment="1">
      <alignment horizontal="center"/>
    </xf>
    <xf numFmtId="164" fontId="9" fillId="2" borderId="20" xfId="20" applyNumberFormat="1" applyFont="1" applyFill="1" applyBorder="1" applyAlignment="1">
      <alignment horizontal="right" vertical="center"/>
    </xf>
    <xf numFmtId="164" fontId="9" fillId="0" borderId="20" xfId="11" applyNumberFormat="1" applyFont="1" applyBorder="1" applyAlignment="1">
      <alignment horizontal="right" vertical="center"/>
    </xf>
    <xf numFmtId="165" fontId="9" fillId="2" borderId="11" xfId="1" applyNumberFormat="1" applyFont="1" applyFill="1" applyBorder="1" applyAlignment="1">
      <alignment horizontal="right" vertical="center"/>
    </xf>
    <xf numFmtId="170" fontId="9" fillId="0" borderId="20" xfId="20" applyNumberFormat="1" applyFont="1" applyFill="1" applyBorder="1" applyAlignment="1">
      <alignment horizontal="right"/>
    </xf>
    <xf numFmtId="170" fontId="9" fillId="0" borderId="20" xfId="11" applyNumberFormat="1" applyFont="1" applyBorder="1" applyAlignment="1">
      <alignment horizontal="right"/>
    </xf>
    <xf numFmtId="171" fontId="9" fillId="0" borderId="20" xfId="1" applyNumberFormat="1" applyFont="1" applyFill="1" applyBorder="1" applyAlignment="1">
      <alignment horizontal="right"/>
    </xf>
    <xf numFmtId="165" fontId="9" fillId="0" borderId="20" xfId="1" applyNumberFormat="1" applyFont="1" applyBorder="1" applyAlignment="1">
      <alignment horizontal="right"/>
    </xf>
    <xf numFmtId="165" fontId="9" fillId="0" borderId="20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4" fontId="9" fillId="0" borderId="1" xfId="20" applyNumberFormat="1" applyFont="1" applyBorder="1" applyAlignment="1">
      <alignment horizontal="right" vertic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6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0" fontId="5" fillId="0" borderId="25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0" fontId="16" fillId="0" borderId="0" xfId="0" quotePrefix="1" applyFont="1" applyAlignment="1">
      <alignment horizontal="center" vertical="center"/>
    </xf>
    <xf numFmtId="165" fontId="9" fillId="0" borderId="26" xfId="1" applyNumberFormat="1" applyFont="1" applyFill="1" applyBorder="1" applyAlignment="1">
      <alignment vertical="center"/>
    </xf>
    <xf numFmtId="165" fontId="9" fillId="0" borderId="26" xfId="1" applyNumberFormat="1" applyFont="1" applyFill="1" applyBorder="1" applyAlignment="1">
      <alignment horizontal="right" vertical="center"/>
    </xf>
    <xf numFmtId="173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5" fillId="0" borderId="0" xfId="30" applyFont="1" applyAlignment="1">
      <alignment horizontal="left" vertical="center"/>
    </xf>
    <xf numFmtId="44" fontId="9" fillId="0" borderId="0" xfId="0" applyNumberFormat="1" applyFont="1" applyAlignment="1">
      <alignment vertical="center"/>
    </xf>
    <xf numFmtId="174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6" xfId="11" applyFont="1" applyBorder="1" applyAlignment="1">
      <alignment horizontal="center"/>
    </xf>
    <xf numFmtId="175" fontId="9" fillId="0" borderId="0" xfId="1" applyNumberFormat="1" applyFont="1" applyFill="1" applyBorder="1" applyAlignment="1">
      <alignment horizontal="right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6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6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6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6" fillId="0" borderId="0" xfId="31" applyFont="1" applyAlignment="1">
      <alignment vertical="center"/>
    </xf>
    <xf numFmtId="10" fontId="16" fillId="0" borderId="16" xfId="31" applyNumberFormat="1" applyFont="1" applyBorder="1" applyAlignment="1">
      <alignment horizontal="right" vertical="center"/>
    </xf>
    <xf numFmtId="10" fontId="16" fillId="0" borderId="0" xfId="31" applyNumberFormat="1" applyFont="1" applyAlignment="1">
      <alignment horizontal="right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6" fontId="9" fillId="0" borderId="0" xfId="31" applyNumberFormat="1" applyFont="1" applyAlignment="1">
      <alignment horizontal="left"/>
    </xf>
    <xf numFmtId="0" fontId="16" fillId="0" borderId="0" xfId="31" applyFont="1" applyAlignment="1">
      <alignment horizontal="center" vertical="center"/>
    </xf>
    <xf numFmtId="0" fontId="16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8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27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0" applyFont="1"/>
    <xf numFmtId="165" fontId="23" fillId="0" borderId="0" xfId="14" applyNumberFormat="1" applyFont="1" applyBorder="1"/>
    <xf numFmtId="164" fontId="10" fillId="0" borderId="0" xfId="20" applyNumberFormat="1" applyFont="1"/>
    <xf numFmtId="0" fontId="12" fillId="0" borderId="0" xfId="31" applyFont="1"/>
    <xf numFmtId="0" fontId="12" fillId="0" borderId="0" xfId="31" applyFont="1" applyAlignment="1">
      <alignment horizontal="center"/>
    </xf>
    <xf numFmtId="10" fontId="24" fillId="0" borderId="0" xfId="19" applyNumberFormat="1" applyFont="1" applyBorder="1" applyAlignment="1" applyProtection="1">
      <alignment vertical="center"/>
    </xf>
    <xf numFmtId="10" fontId="24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5" fontId="9" fillId="2" borderId="29" xfId="1" applyNumberFormat="1" applyFont="1" applyFill="1" applyBorder="1" applyAlignment="1">
      <alignment horizontal="right" vertical="center"/>
    </xf>
    <xf numFmtId="171" fontId="9" fillId="0" borderId="29" xfId="1" applyNumberFormat="1" applyFont="1" applyFill="1" applyBorder="1" applyAlignment="1">
      <alignment horizontal="right"/>
    </xf>
    <xf numFmtId="165" fontId="9" fillId="3" borderId="29" xfId="21" applyNumberFormat="1" applyFont="1" applyFill="1" applyBorder="1"/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26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72" fontId="7" fillId="0" borderId="0" xfId="2" applyNumberFormat="1" applyFont="1" applyAlignment="1">
      <alignment vertical="center"/>
    </xf>
    <xf numFmtId="172" fontId="9" fillId="0" borderId="0" xfId="2" applyNumberFormat="1" applyFont="1" applyFill="1" applyAlignment="1">
      <alignment vertical="center"/>
    </xf>
    <xf numFmtId="173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9" fillId="0" borderId="9" xfId="11" applyFont="1" applyBorder="1" applyAlignment="1">
      <alignment horizontal="center"/>
    </xf>
    <xf numFmtId="0" fontId="9" fillId="0" borderId="8" xfId="11" applyFont="1" applyBorder="1" applyAlignment="1">
      <alignment horizontal="center"/>
    </xf>
    <xf numFmtId="10" fontId="9" fillId="0" borderId="0" xfId="31" applyNumberFormat="1" applyFont="1" applyAlignment="1">
      <alignment horizontal="right" vertical="center"/>
    </xf>
    <xf numFmtId="10" fontId="9" fillId="0" borderId="1" xfId="31" quotePrefix="1" applyNumberFormat="1" applyFont="1" applyBorder="1" applyAlignment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5" fontId="9" fillId="0" borderId="0" xfId="1" applyNumberFormat="1" applyFont="1" applyAlignment="1">
      <alignment horizontal="center" vertical="center"/>
    </xf>
    <xf numFmtId="172" fontId="7" fillId="0" borderId="0" xfId="2" applyNumberFormat="1" applyFont="1" applyBorder="1" applyAlignment="1">
      <alignment vertical="center"/>
    </xf>
    <xf numFmtId="0" fontId="9" fillId="0" borderId="30" xfId="0" applyFont="1" applyBorder="1" applyAlignment="1">
      <alignment horizontal="center"/>
    </xf>
    <xf numFmtId="165" fontId="7" fillId="0" borderId="30" xfId="1" applyNumberFormat="1" applyFont="1" applyBorder="1"/>
    <xf numFmtId="0" fontId="5" fillId="0" borderId="26" xfId="0" applyFont="1" applyBorder="1" applyAlignment="1">
      <alignment horizontal="center"/>
    </xf>
    <xf numFmtId="165" fontId="9" fillId="2" borderId="26" xfId="1" applyNumberFormat="1" applyFont="1" applyFill="1" applyBorder="1" applyAlignment="1">
      <alignment horizontal="right" vertical="center"/>
    </xf>
    <xf numFmtId="171" fontId="9" fillId="0" borderId="26" xfId="1" applyNumberFormat="1" applyFont="1" applyFill="1" applyBorder="1" applyAlignment="1">
      <alignment horizontal="right"/>
    </xf>
    <xf numFmtId="165" fontId="9" fillId="3" borderId="26" xfId="21" applyNumberFormat="1" applyFont="1" applyFill="1" applyBorder="1"/>
    <xf numFmtId="165" fontId="9" fillId="0" borderId="26" xfId="21" applyNumberFormat="1" applyFont="1" applyFill="1" applyBorder="1"/>
    <xf numFmtId="165" fontId="9" fillId="0" borderId="30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15" fontId="9" fillId="0" borderId="30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30" xfId="16" applyFont="1" applyBorder="1" applyAlignment="1">
      <alignment horizontal="left" vertical="center"/>
    </xf>
    <xf numFmtId="1" fontId="9" fillId="0" borderId="30" xfId="16" applyNumberFormat="1" applyFont="1" applyBorder="1" applyAlignment="1">
      <alignment horizontal="center" vertical="center"/>
    </xf>
    <xf numFmtId="10" fontId="9" fillId="3" borderId="30" xfId="3" applyNumberFormat="1" applyFont="1" applyFill="1" applyBorder="1"/>
    <xf numFmtId="0" fontId="9" fillId="0" borderId="30" xfId="0" applyFont="1" applyBorder="1" applyAlignment="1">
      <alignment horizontal="center" vertical="center" wrapText="1"/>
    </xf>
    <xf numFmtId="164" fontId="9" fillId="3" borderId="30" xfId="2" applyNumberFormat="1" applyFont="1" applyFill="1" applyBorder="1" applyAlignment="1" applyProtection="1">
      <alignment vertical="center"/>
      <protection locked="0"/>
    </xf>
    <xf numFmtId="10" fontId="9" fillId="0" borderId="30" xfId="3" applyNumberFormat="1" applyFont="1" applyFill="1" applyBorder="1" applyAlignment="1">
      <alignment horizontal="right" vertical="center"/>
    </xf>
    <xf numFmtId="10" fontId="9" fillId="0" borderId="30" xfId="3" applyNumberFormat="1" applyFont="1" applyBorder="1" applyAlignment="1">
      <alignment horizontal="right" vertical="center"/>
    </xf>
    <xf numFmtId="10" fontId="9" fillId="4" borderId="30" xfId="3" applyNumberFormat="1" applyFont="1" applyFill="1" applyBorder="1" applyAlignment="1">
      <alignment horizontal="right" vertical="center"/>
    </xf>
    <xf numFmtId="9" fontId="9" fillId="3" borderId="30" xfId="3" applyFont="1" applyFill="1" applyBorder="1" applyAlignment="1">
      <alignment horizontal="right" vertical="center"/>
    </xf>
    <xf numFmtId="10" fontId="9" fillId="3" borderId="30" xfId="3" applyNumberFormat="1" applyFont="1" applyFill="1" applyBorder="1" applyAlignment="1">
      <alignment horizontal="right" vertical="center"/>
    </xf>
    <xf numFmtId="168" fontId="9" fillId="2" borderId="30" xfId="3" applyNumberFormat="1" applyFont="1" applyFill="1" applyBorder="1" applyAlignment="1">
      <alignment horizontal="right" vertical="center"/>
    </xf>
    <xf numFmtId="9" fontId="9" fillId="2" borderId="30" xfId="3" applyFont="1" applyFill="1" applyBorder="1" applyAlignment="1">
      <alignment horizontal="right" vertical="center"/>
    </xf>
    <xf numFmtId="10" fontId="9" fillId="2" borderId="30" xfId="3" applyNumberFormat="1" applyFont="1" applyFill="1" applyBorder="1" applyAlignment="1">
      <alignment horizontal="right" vertical="center"/>
    </xf>
    <xf numFmtId="168" fontId="9" fillId="0" borderId="30" xfId="3" applyNumberFormat="1" applyFont="1" applyBorder="1" applyAlignment="1">
      <alignment horizontal="right" vertical="center"/>
    </xf>
    <xf numFmtId="168" fontId="9" fillId="2" borderId="3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77" fontId="9" fillId="0" borderId="0" xfId="0" applyNumberFormat="1" applyFont="1"/>
    <xf numFmtId="165" fontId="9" fillId="0" borderId="20" xfId="1" applyNumberFormat="1" applyFont="1" applyBorder="1" applyAlignment="1">
      <alignment horizontal="right" vertical="center"/>
    </xf>
    <xf numFmtId="44" fontId="9" fillId="0" borderId="11" xfId="1" applyNumberFormat="1" applyFont="1" applyFill="1" applyBorder="1" applyAlignment="1">
      <alignment horizontal="right" vertical="center"/>
    </xf>
    <xf numFmtId="170" fontId="9" fillId="0" borderId="0" xfId="0" applyNumberFormat="1" applyFont="1"/>
    <xf numFmtId="44" fontId="9" fillId="0" borderId="20" xfId="11" applyNumberFormat="1" applyFont="1" applyBorder="1" applyAlignment="1">
      <alignment horizontal="right" vertical="center"/>
    </xf>
    <xf numFmtId="164" fontId="9" fillId="0" borderId="11" xfId="1" applyNumberFormat="1" applyFont="1" applyFill="1" applyBorder="1" applyAlignment="1">
      <alignment vertical="center"/>
    </xf>
    <xf numFmtId="164" fontId="5" fillId="0" borderId="11" xfId="11" applyNumberFormat="1" applyFont="1" applyBorder="1" applyAlignment="1">
      <alignment vertical="center"/>
    </xf>
    <xf numFmtId="171" fontId="9" fillId="0" borderId="0" xfId="0" applyNumberFormat="1" applyFont="1"/>
    <xf numFmtId="170" fontId="5" fillId="0" borderId="13" xfId="2" applyNumberFormat="1" applyFont="1" applyFill="1" applyBorder="1"/>
    <xf numFmtId="164" fontId="9" fillId="0" borderId="27" xfId="31" applyNumberFormat="1" applyFont="1" applyBorder="1" applyAlignment="1" applyProtection="1">
      <alignment horizontal="right" vertical="center"/>
      <protection locked="0"/>
    </xf>
    <xf numFmtId="165" fontId="9" fillId="0" borderId="0" xfId="1" applyNumberFormat="1" applyFont="1" applyBorder="1" applyAlignment="1">
      <alignment horizontal="center" vertical="center"/>
    </xf>
    <xf numFmtId="164" fontId="9" fillId="0" borderId="0" xfId="2" applyNumberFormat="1" applyFont="1" applyFill="1" applyAlignment="1">
      <alignment horizontal="right" vertical="center"/>
    </xf>
    <xf numFmtId="0" fontId="5" fillId="0" borderId="30" xfId="16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5" fillId="0" borderId="30" xfId="11" applyFont="1" applyBorder="1" applyAlignment="1">
      <alignment horizontal="center"/>
    </xf>
    <xf numFmtId="4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0" fontId="5" fillId="0" borderId="5" xfId="11" applyFont="1" applyBorder="1" applyAlignment="1">
      <alignment horizontal="center"/>
    </xf>
    <xf numFmtId="44" fontId="9" fillId="0" borderId="0" xfId="11" applyNumberFormat="1" applyFont="1" applyAlignment="1">
      <alignment horizontal="right" vertical="center"/>
    </xf>
    <xf numFmtId="164" fontId="9" fillId="0" borderId="12" xfId="11" applyNumberFormat="1" applyFont="1" applyBorder="1" applyAlignment="1">
      <alignment vertical="center"/>
    </xf>
    <xf numFmtId="164" fontId="5" fillId="0" borderId="12" xfId="11" applyNumberFormat="1" applyFont="1" applyBorder="1" applyAlignment="1">
      <alignment vertical="center"/>
    </xf>
    <xf numFmtId="0" fontId="5" fillId="0" borderId="32" xfId="11" applyFont="1" applyBorder="1" applyAlignment="1">
      <alignment horizontal="center"/>
    </xf>
    <xf numFmtId="0" fontId="5" fillId="0" borderId="33" xfId="11" applyFont="1" applyBorder="1"/>
    <xf numFmtId="0" fontId="9" fillId="0" borderId="19" xfId="11" applyFont="1" applyBorder="1" applyAlignment="1">
      <alignment horizontal="left"/>
    </xf>
    <xf numFmtId="0" fontId="9" fillId="0" borderId="19" xfId="11" applyFont="1" applyBorder="1"/>
    <xf numFmtId="0" fontId="9" fillId="0" borderId="8" xfId="11" applyFont="1" applyBorder="1" applyAlignment="1">
      <alignment horizontal="left"/>
    </xf>
    <xf numFmtId="0" fontId="5" fillId="0" borderId="8" xfId="11" applyFont="1" applyBorder="1" applyAlignment="1">
      <alignment horizontal="left"/>
    </xf>
    <xf numFmtId="0" fontId="5" fillId="0" borderId="19" xfId="11" applyFont="1" applyBorder="1" applyAlignment="1">
      <alignment horizontal="left" indent="2"/>
    </xf>
    <xf numFmtId="0" fontId="5" fillId="0" borderId="19" xfId="11" applyFont="1" applyBorder="1" applyAlignment="1">
      <alignment horizontal="left"/>
    </xf>
    <xf numFmtId="0" fontId="10" fillId="0" borderId="8" xfId="11" applyFont="1" applyBorder="1" applyAlignment="1">
      <alignment horizontal="left"/>
    </xf>
    <xf numFmtId="0" fontId="5" fillId="0" borderId="8" xfId="11" applyFont="1" applyBorder="1"/>
    <xf numFmtId="0" fontId="5" fillId="0" borderId="22" xfId="11" applyFont="1" applyBorder="1"/>
    <xf numFmtId="0" fontId="5" fillId="0" borderId="9" xfId="11" applyFont="1" applyBorder="1" applyAlignment="1">
      <alignment horizontal="center"/>
    </xf>
    <xf numFmtId="10" fontId="5" fillId="0" borderId="9" xfId="19" applyNumberFormat="1" applyFont="1" applyBorder="1" applyAlignment="1">
      <alignment horizontal="center"/>
    </xf>
    <xf numFmtId="41" fontId="9" fillId="0" borderId="9" xfId="13" applyNumberFormat="1" applyFont="1" applyBorder="1" applyAlignment="1">
      <alignment horizontal="center"/>
    </xf>
    <xf numFmtId="43" fontId="5" fillId="0" borderId="9" xfId="11" applyNumberFormat="1" applyFont="1" applyBorder="1" applyAlignment="1">
      <alignment horizontal="center"/>
    </xf>
    <xf numFmtId="41" fontId="9" fillId="0" borderId="9" xfId="13" applyNumberFormat="1" applyFont="1" applyFill="1" applyBorder="1" applyAlignment="1">
      <alignment horizontal="center"/>
    </xf>
    <xf numFmtId="41" fontId="5" fillId="0" borderId="9" xfId="13" applyNumberFormat="1" applyFont="1" applyBorder="1" applyAlignment="1">
      <alignment horizontal="left"/>
    </xf>
    <xf numFmtId="41" fontId="5" fillId="0" borderId="9" xfId="13" applyNumberFormat="1" applyFont="1" applyFill="1" applyBorder="1" applyAlignment="1">
      <alignment horizontal="left"/>
    </xf>
    <xf numFmtId="0" fontId="5" fillId="0" borderId="6" xfId="11" applyFont="1" applyBorder="1"/>
    <xf numFmtId="178" fontId="1" fillId="0" borderId="0" xfId="1" applyNumberFormat="1"/>
    <xf numFmtId="170" fontId="1" fillId="0" borderId="0" xfId="4" applyNumberFormat="1"/>
    <xf numFmtId="165" fontId="9" fillId="0" borderId="11" xfId="1" applyNumberFormat="1" applyFont="1" applyFill="1" applyBorder="1" applyAlignment="1">
      <alignment horizontal="right" vertical="center"/>
    </xf>
    <xf numFmtId="170" fontId="5" fillId="0" borderId="11" xfId="11" applyNumberFormat="1" applyFont="1" applyBorder="1" applyAlignment="1">
      <alignment vertical="center"/>
    </xf>
    <xf numFmtId="43" fontId="9" fillId="0" borderId="0" xfId="0" applyNumberFormat="1" applyFont="1"/>
    <xf numFmtId="164" fontId="5" fillId="0" borderId="13" xfId="2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9" fillId="0" borderId="34" xfId="31" applyFont="1" applyBorder="1" applyAlignment="1">
      <alignment horizontal="center"/>
    </xf>
    <xf numFmtId="10" fontId="9" fillId="2" borderId="0" xfId="31" applyNumberFormat="1" applyFont="1" applyFill="1" applyAlignment="1">
      <alignment vertical="center"/>
    </xf>
    <xf numFmtId="10" fontId="9" fillId="0" borderId="30" xfId="3" quotePrefix="1" applyNumberFormat="1" applyFont="1" applyBorder="1" applyAlignment="1">
      <alignment horizontal="right" vertical="center"/>
    </xf>
    <xf numFmtId="164" fontId="9" fillId="2" borderId="30" xfId="13" applyNumberFormat="1" applyFont="1" applyFill="1" applyBorder="1" applyAlignment="1" applyProtection="1">
      <alignment vertical="center"/>
      <protection locked="0"/>
    </xf>
    <xf numFmtId="164" fontId="9" fillId="2" borderId="30" xfId="31" applyNumberFormat="1" applyFont="1" applyFill="1" applyBorder="1" applyAlignment="1" applyProtection="1">
      <alignment horizontal="right" vertical="center"/>
      <protection locked="0"/>
    </xf>
    <xf numFmtId="165" fontId="9" fillId="2" borderId="28" xfId="1" applyNumberFormat="1" applyFont="1" applyFill="1" applyBorder="1" applyAlignment="1">
      <alignment horizontal="center" vertical="center"/>
    </xf>
    <xf numFmtId="165" fontId="23" fillId="0" borderId="0" xfId="14" applyNumberFormat="1" applyFont="1" applyBorder="1" applyAlignment="1">
      <alignment vertical="center"/>
    </xf>
    <xf numFmtId="164" fontId="9" fillId="0" borderId="0" xfId="20" applyNumberFormat="1" applyFont="1" applyAlignment="1">
      <alignment vertical="center"/>
    </xf>
    <xf numFmtId="164" fontId="12" fillId="0" borderId="0" xfId="20" applyNumberFormat="1" applyFont="1" applyAlignment="1">
      <alignment vertical="center"/>
    </xf>
    <xf numFmtId="168" fontId="9" fillId="0" borderId="30" xfId="3" applyNumberFormat="1" applyFont="1" applyFill="1" applyBorder="1" applyAlignment="1">
      <alignment vertical="center"/>
    </xf>
    <xf numFmtId="164" fontId="9" fillId="2" borderId="30" xfId="2" applyNumberFormat="1" applyFont="1" applyFill="1" applyBorder="1" applyAlignment="1">
      <alignment horizontal="right" vertical="center"/>
    </xf>
    <xf numFmtId="0" fontId="5" fillId="0" borderId="35" xfId="11" applyFont="1" applyBorder="1" applyAlignment="1">
      <alignment horizontal="center"/>
    </xf>
    <xf numFmtId="0" fontId="5" fillId="0" borderId="36" xfId="11" applyFont="1" applyBorder="1" applyAlignment="1">
      <alignment horizontal="center"/>
    </xf>
    <xf numFmtId="164" fontId="5" fillId="2" borderId="30" xfId="31" applyNumberFormat="1" applyFont="1" applyFill="1" applyBorder="1" applyAlignment="1" applyProtection="1">
      <alignment horizontal="right" vertical="center"/>
      <protection locked="0"/>
    </xf>
    <xf numFmtId="164" fontId="9" fillId="0" borderId="1" xfId="20" applyNumberFormat="1" applyFont="1" applyBorder="1" applyAlignment="1">
      <alignment horizontal="right"/>
    </xf>
    <xf numFmtId="175" fontId="9" fillId="0" borderId="0" xfId="0" applyNumberFormat="1" applyFont="1"/>
    <xf numFmtId="165" fontId="9" fillId="3" borderId="37" xfId="1" applyNumberFormat="1" applyFont="1" applyFill="1" applyBorder="1" applyAlignment="1">
      <alignment vertical="center"/>
    </xf>
    <xf numFmtId="179" fontId="9" fillId="0" borderId="0" xfId="0" applyNumberFormat="1" applyFont="1"/>
    <xf numFmtId="170" fontId="9" fillId="0" borderId="0" xfId="11" applyNumberFormat="1" applyFont="1" applyAlignment="1">
      <alignment vertical="center"/>
    </xf>
    <xf numFmtId="179" fontId="12" fillId="0" borderId="0" xfId="0" applyNumberFormat="1" applyFont="1"/>
    <xf numFmtId="165" fontId="9" fillId="3" borderId="30" xfId="1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vertical="center"/>
    </xf>
    <xf numFmtId="165" fontId="9" fillId="0" borderId="12" xfId="1" applyNumberFormat="1" applyFont="1" applyFill="1" applyBorder="1" applyAlignment="1">
      <alignment vertical="center"/>
    </xf>
    <xf numFmtId="164" fontId="5" fillId="2" borderId="30" xfId="13" applyNumberFormat="1" applyFont="1" applyFill="1" applyBorder="1" applyAlignment="1" applyProtection="1">
      <alignment vertical="center"/>
      <protection locked="0"/>
    </xf>
    <xf numFmtId="10" fontId="5" fillId="2" borderId="0" xfId="31" applyNumberFormat="1" applyFont="1" applyFill="1" applyAlignment="1">
      <alignment horizontal="right"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right" vertical="center"/>
    </xf>
    <xf numFmtId="164" fontId="5" fillId="0" borderId="28" xfId="31" applyNumberFormat="1" applyFont="1" applyBorder="1" applyAlignment="1" applyProtection="1">
      <alignment horizontal="right" vertical="center"/>
      <protection locked="0"/>
    </xf>
    <xf numFmtId="10" fontId="5" fillId="0" borderId="0" xfId="22" applyNumberFormat="1" applyFont="1" applyBorder="1" applyAlignment="1">
      <alignment horizontal="right" vertical="center"/>
    </xf>
    <xf numFmtId="164" fontId="5" fillId="0" borderId="0" xfId="2" applyNumberFormat="1" applyFont="1" applyBorder="1" applyAlignment="1">
      <alignment horizontal="right" vertical="center"/>
    </xf>
    <xf numFmtId="165" fontId="5" fillId="2" borderId="20" xfId="1" applyNumberFormat="1" applyFont="1" applyFill="1" applyBorder="1" applyAlignment="1">
      <alignment horizontal="right" vertical="center"/>
    </xf>
    <xf numFmtId="165" fontId="5" fillId="2" borderId="11" xfId="1" applyNumberFormat="1" applyFont="1" applyFill="1" applyBorder="1" applyAlignment="1">
      <alignment horizontal="right" vertical="center"/>
    </xf>
    <xf numFmtId="164" fontId="5" fillId="0" borderId="11" xfId="2" applyNumberFormat="1" applyFont="1" applyFill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/>
    </xf>
    <xf numFmtId="165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4" fontId="9" fillId="0" borderId="0" xfId="2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9" fillId="0" borderId="30" xfId="1" applyFont="1" applyBorder="1" applyAlignment="1">
      <alignment horizontal="center" vertical="center"/>
    </xf>
    <xf numFmtId="44" fontId="7" fillId="0" borderId="0" xfId="2" applyFont="1" applyBorder="1" applyAlignment="1">
      <alignment horizontal="center" vertical="center"/>
    </xf>
    <xf numFmtId="44" fontId="7" fillId="0" borderId="0" xfId="2" applyFont="1" applyAlignment="1">
      <alignment horizontal="right" vertical="center"/>
    </xf>
    <xf numFmtId="44" fontId="9" fillId="0" borderId="0" xfId="2" applyFont="1" applyFill="1" applyBorder="1" applyAlignment="1">
      <alignment horizontal="right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7" fillId="0" borderId="30" xfId="1" applyFont="1" applyBorder="1" applyAlignment="1">
      <alignment horizontal="center" vertical="center"/>
    </xf>
    <xf numFmtId="43" fontId="7" fillId="0" borderId="30" xfId="1" applyFont="1" applyBorder="1" applyAlignment="1">
      <alignment horizontal="right" vertical="center"/>
    </xf>
    <xf numFmtId="43" fontId="9" fillId="0" borderId="30" xfId="1" applyFont="1" applyFill="1" applyBorder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4" fontId="5" fillId="0" borderId="1" xfId="2" applyFont="1" applyFill="1" applyBorder="1" applyAlignment="1">
      <alignment vertical="center"/>
    </xf>
    <xf numFmtId="44" fontId="7" fillId="0" borderId="0" xfId="5" applyFont="1"/>
    <xf numFmtId="43" fontId="7" fillId="0" borderId="30" xfId="6" applyFont="1" applyBorder="1"/>
    <xf numFmtId="44" fontId="3" fillId="0" borderId="0" xfId="2" applyFont="1" applyBorder="1"/>
    <xf numFmtId="44" fontId="3" fillId="0" borderId="1" xfId="2" applyFont="1" applyFill="1" applyBorder="1" applyAlignment="1">
      <alignment vertical="center"/>
    </xf>
    <xf numFmtId="0" fontId="9" fillId="0" borderId="0" xfId="36" applyFont="1"/>
    <xf numFmtId="0" fontId="7" fillId="0" borderId="0" xfId="36" quotePrefix="1" applyFont="1"/>
    <xf numFmtId="0" fontId="7" fillId="0" borderId="0" xfId="36" applyFont="1"/>
    <xf numFmtId="0" fontId="5" fillId="0" borderId="10" xfId="11" applyFont="1" applyBorder="1" applyAlignment="1">
      <alignment horizontal="center"/>
    </xf>
    <xf numFmtId="0" fontId="5" fillId="0" borderId="29" xfId="11" applyFont="1" applyBorder="1" applyAlignment="1">
      <alignment horizontal="center"/>
    </xf>
    <xf numFmtId="10" fontId="5" fillId="0" borderId="11" xfId="19" applyNumberFormat="1" applyFont="1" applyBorder="1" applyAlignment="1">
      <alignment horizontal="center"/>
    </xf>
    <xf numFmtId="170" fontId="9" fillId="0" borderId="11" xfId="20" applyNumberFormat="1" applyFont="1" applyFill="1" applyBorder="1" applyAlignment="1">
      <alignment horizontal="right"/>
    </xf>
    <xf numFmtId="170" fontId="9" fillId="0" borderId="11" xfId="11" applyNumberFormat="1" applyFont="1" applyBorder="1" applyAlignment="1">
      <alignment horizontal="right"/>
    </xf>
    <xf numFmtId="171" fontId="5" fillId="0" borderId="11" xfId="1" applyNumberFormat="1" applyFont="1" applyFill="1" applyBorder="1" applyAlignment="1">
      <alignment horizontal="right"/>
    </xf>
    <xf numFmtId="165" fontId="9" fillId="0" borderId="11" xfId="1" applyNumberFormat="1" applyFont="1" applyBorder="1" applyAlignment="1">
      <alignment horizontal="right"/>
    </xf>
    <xf numFmtId="165" fontId="9" fillId="0" borderId="11" xfId="1" applyNumberFormat="1" applyFont="1" applyFill="1" applyBorder="1" applyAlignment="1">
      <alignment horizontal="right"/>
    </xf>
    <xf numFmtId="170" fontId="5" fillId="0" borderId="11" xfId="2" applyNumberFormat="1" applyFont="1" applyFill="1" applyBorder="1" applyAlignment="1">
      <alignment horizontal="right"/>
    </xf>
    <xf numFmtId="171" fontId="9" fillId="0" borderId="11" xfId="1" applyNumberFormat="1" applyFont="1" applyFill="1" applyBorder="1" applyAlignment="1">
      <alignment horizontal="right"/>
    </xf>
    <xf numFmtId="164" fontId="5" fillId="0" borderId="13" xfId="2" applyNumberFormat="1" applyFont="1" applyBorder="1" applyAlignment="1">
      <alignment horizontal="right"/>
    </xf>
    <xf numFmtId="0" fontId="5" fillId="0" borderId="0" xfId="18" applyFont="1" applyAlignment="1">
      <alignment horizontal="center"/>
    </xf>
    <xf numFmtId="0" fontId="5" fillId="0" borderId="0" xfId="18" applyFont="1" applyAlignment="1">
      <alignment horizontal="center" vertical="center"/>
    </xf>
    <xf numFmtId="0" fontId="5" fillId="0" borderId="0" xfId="18" quotePrefix="1" applyFont="1" applyAlignment="1">
      <alignment horizontal="center"/>
    </xf>
    <xf numFmtId="0" fontId="5" fillId="0" borderId="0" xfId="18" quotePrefix="1" applyFont="1" applyAlignment="1">
      <alignment horizontal="center" vertical="center"/>
    </xf>
    <xf numFmtId="0" fontId="9" fillId="0" borderId="0" xfId="11" quotePrefix="1" applyFont="1" applyAlignment="1">
      <alignment horizontal="center" vertical="center"/>
    </xf>
    <xf numFmtId="0" fontId="9" fillId="0" borderId="0" xfId="18" applyFont="1" applyAlignment="1">
      <alignment horizontal="center"/>
    </xf>
    <xf numFmtId="0" fontId="9" fillId="0" borderId="30" xfId="18" applyFont="1" applyBorder="1" applyAlignment="1">
      <alignment horizontal="center"/>
    </xf>
    <xf numFmtId="0" fontId="16" fillId="0" borderId="0" xfId="18" applyFont="1"/>
    <xf numFmtId="0" fontId="9" fillId="0" borderId="0" xfId="37" applyFont="1"/>
    <xf numFmtId="164" fontId="9" fillId="3" borderId="0" xfId="38" applyNumberFormat="1" applyFont="1" applyFill="1" applyAlignment="1">
      <alignment vertical="center"/>
    </xf>
    <xf numFmtId="164" fontId="9" fillId="0" borderId="0" xfId="38" applyNumberFormat="1" applyFont="1"/>
    <xf numFmtId="0" fontId="9" fillId="0" borderId="0" xfId="37" applyFont="1" applyAlignment="1">
      <alignment vertical="center"/>
    </xf>
    <xf numFmtId="168" fontId="9" fillId="2" borderId="30" xfId="22" applyNumberFormat="1" applyFont="1" applyFill="1" applyBorder="1" applyAlignment="1">
      <alignment horizontal="right" vertical="center"/>
    </xf>
    <xf numFmtId="164" fontId="9" fillId="0" borderId="0" xfId="38" applyNumberFormat="1" applyFont="1" applyAlignment="1">
      <alignment horizontal="right" vertical="center"/>
    </xf>
    <xf numFmtId="164" fontId="9" fillId="0" borderId="0" xfId="38" applyNumberFormat="1" applyFont="1" applyBorder="1" applyAlignment="1">
      <alignment horizontal="right" vertical="center"/>
    </xf>
    <xf numFmtId="168" fontId="9" fillId="0" borderId="0" xfId="22" applyNumberFormat="1" applyFont="1" applyAlignment="1">
      <alignment horizontal="right"/>
    </xf>
    <xf numFmtId="43" fontId="5" fillId="0" borderId="0" xfId="37" applyNumberFormat="1" applyFont="1" applyAlignment="1">
      <alignment vertical="center"/>
    </xf>
    <xf numFmtId="164" fontId="9" fillId="0" borderId="0" xfId="38" applyNumberFormat="1" applyFont="1" applyAlignment="1">
      <alignment horizontal="right"/>
    </xf>
    <xf numFmtId="0" fontId="16" fillId="0" borderId="0" xfId="37" applyFont="1"/>
    <xf numFmtId="1" fontId="5" fillId="0" borderId="0" xfId="37" applyNumberFormat="1" applyFont="1" applyAlignment="1">
      <alignment vertical="center"/>
    </xf>
    <xf numFmtId="0" fontId="9" fillId="0" borderId="0" xfId="37" applyFont="1" applyAlignment="1">
      <alignment vertical="top"/>
    </xf>
    <xf numFmtId="169" fontId="5" fillId="0" borderId="0" xfId="18" applyNumberFormat="1" applyFont="1"/>
    <xf numFmtId="168" fontId="9" fillId="0" borderId="0" xfId="31" applyNumberFormat="1" applyFont="1" applyAlignment="1">
      <alignment horizontal="right"/>
    </xf>
    <xf numFmtId="164" fontId="9" fillId="2" borderId="0" xfId="38" applyNumberFormat="1" applyFont="1" applyFill="1" applyBorder="1" applyAlignment="1">
      <alignment vertical="center"/>
    </xf>
    <xf numFmtId="0" fontId="9" fillId="0" borderId="0" xfId="37" applyFont="1" applyAlignment="1">
      <alignment horizontal="center" vertical="top" wrapText="1"/>
    </xf>
    <xf numFmtId="0" fontId="9" fillId="0" borderId="0" xfId="18" applyFont="1" applyAlignment="1">
      <alignment horizontal="left"/>
    </xf>
    <xf numFmtId="180" fontId="9" fillId="3" borderId="0" xfId="39" applyNumberFormat="1" applyFont="1" applyFill="1" applyAlignment="1">
      <alignment vertical="center"/>
    </xf>
    <xf numFmtId="164" fontId="9" fillId="0" borderId="0" xfId="38" applyNumberFormat="1" applyFont="1" applyFill="1" applyAlignment="1">
      <alignment vertical="center"/>
    </xf>
    <xf numFmtId="164" fontId="9" fillId="0" borderId="0" xfId="38" applyNumberFormat="1" applyFont="1" applyFill="1"/>
    <xf numFmtId="165" fontId="9" fillId="0" borderId="0" xfId="39" applyNumberFormat="1" applyFont="1" applyAlignment="1">
      <alignment vertical="center"/>
    </xf>
    <xf numFmtId="165" fontId="9" fillId="3" borderId="0" xfId="1" applyNumberFormat="1" applyFont="1" applyFill="1" applyAlignment="1">
      <alignment vertical="center"/>
    </xf>
    <xf numFmtId="165" fontId="9" fillId="0" borderId="0" xfId="1" applyNumberFormat="1" applyFont="1" applyFill="1"/>
    <xf numFmtId="165" fontId="9" fillId="3" borderId="0" xfId="39" applyNumberFormat="1" applyFont="1" applyFill="1" applyAlignment="1">
      <alignment vertical="center"/>
    </xf>
    <xf numFmtId="165" fontId="9" fillId="0" borderId="0" xfId="39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9" fillId="3" borderId="0" xfId="39" applyNumberFormat="1" applyFont="1" applyFill="1" applyBorder="1" applyAlignment="1">
      <alignment vertical="center"/>
    </xf>
    <xf numFmtId="164" fontId="9" fillId="0" borderId="0" xfId="18" applyNumberFormat="1" applyFont="1" applyAlignment="1">
      <alignment vertical="center"/>
    </xf>
    <xf numFmtId="164" fontId="5" fillId="0" borderId="0" xfId="18" applyNumberFormat="1" applyFont="1" applyAlignment="1">
      <alignment vertical="center"/>
    </xf>
    <xf numFmtId="164" fontId="5" fillId="0" borderId="0" xfId="18" applyNumberFormat="1" applyFont="1"/>
    <xf numFmtId="168" fontId="9" fillId="3" borderId="0" xfId="3" applyNumberFormat="1" applyFont="1" applyFill="1" applyAlignment="1">
      <alignment horizontal="right" vertical="center"/>
    </xf>
    <xf numFmtId="165" fontId="9" fillId="0" borderId="30" xfId="1" applyNumberFormat="1" applyFont="1" applyBorder="1" applyAlignment="1">
      <alignment vertical="center"/>
    </xf>
    <xf numFmtId="164" fontId="5" fillId="0" borderId="0" xfId="2" applyNumberFormat="1" applyFont="1" applyBorder="1"/>
    <xf numFmtId="0" fontId="5" fillId="0" borderId="0" xfId="18" applyFont="1"/>
    <xf numFmtId="164" fontId="9" fillId="0" borderId="1" xfId="18" applyNumberFormat="1" applyFont="1" applyBorder="1" applyAlignment="1">
      <alignment horizontal="right" vertical="center"/>
    </xf>
    <xf numFmtId="164" fontId="5" fillId="0" borderId="0" xfId="18" applyNumberFormat="1" applyFont="1" applyAlignment="1">
      <alignment horizontal="right"/>
    </xf>
    <xf numFmtId="44" fontId="5" fillId="0" borderId="0" xfId="18" applyNumberFormat="1" applyFont="1"/>
    <xf numFmtId="0" fontId="27" fillId="0" borderId="0" xfId="18" quotePrefix="1" applyFont="1" applyAlignment="1">
      <alignment horizontal="center" vertical="center"/>
    </xf>
    <xf numFmtId="0" fontId="28" fillId="0" borderId="0" xfId="18" applyFont="1"/>
    <xf numFmtId="0" fontId="28" fillId="0" borderId="0" xfId="0" applyFont="1" applyAlignment="1">
      <alignment horizontal="center" vertical="center"/>
    </xf>
    <xf numFmtId="0" fontId="10" fillId="0" borderId="0" xfId="0" applyFont="1"/>
    <xf numFmtId="0" fontId="29" fillId="0" borderId="0" xfId="0" applyFont="1"/>
    <xf numFmtId="43" fontId="7" fillId="0" borderId="16" xfId="1" applyFont="1" applyBorder="1" applyAlignment="1">
      <alignment horizontal="center" vertical="center"/>
    </xf>
    <xf numFmtId="43" fontId="7" fillId="0" borderId="16" xfId="1" applyFont="1" applyBorder="1" applyAlignment="1">
      <alignment horizontal="right" vertical="center"/>
    </xf>
    <xf numFmtId="43" fontId="9" fillId="0" borderId="16" xfId="1" applyFont="1" applyFill="1" applyBorder="1" applyAlignment="1">
      <alignment horizontal="right" vertical="center"/>
    </xf>
    <xf numFmtId="10" fontId="12" fillId="6" borderId="0" xfId="3" applyNumberFormat="1" applyFont="1" applyFill="1" applyBorder="1"/>
    <xf numFmtId="10" fontId="12" fillId="6" borderId="30" xfId="3" applyNumberFormat="1" applyFont="1" applyFill="1" applyBorder="1"/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168" fontId="5" fillId="2" borderId="30" xfId="22" applyNumberFormat="1" applyFont="1" applyFill="1" applyBorder="1" applyAlignment="1">
      <alignment horizontal="right" vertical="center"/>
    </xf>
    <xf numFmtId="164" fontId="5" fillId="0" borderId="1" xfId="18" applyNumberFormat="1" applyFont="1" applyBorder="1" applyAlignment="1">
      <alignment horizontal="right" vertical="center"/>
    </xf>
    <xf numFmtId="168" fontId="5" fillId="2" borderId="0" xfId="19" applyNumberFormat="1" applyFont="1" applyFill="1" applyBorder="1" applyAlignment="1">
      <alignment horizontal="right" vertical="center"/>
    </xf>
    <xf numFmtId="10" fontId="5" fillId="0" borderId="1" xfId="22" applyNumberFormat="1" applyFont="1" applyBorder="1" applyAlignment="1">
      <alignment horizontal="right" vertical="center"/>
    </xf>
    <xf numFmtId="164" fontId="5" fillId="0" borderId="0" xfId="20" applyNumberFormat="1" applyFont="1" applyBorder="1" applyAlignment="1">
      <alignment horizontal="right" vertical="center"/>
    </xf>
    <xf numFmtId="168" fontId="5" fillId="0" borderId="30" xfId="3" applyNumberFormat="1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horizontal="right" vertical="center"/>
    </xf>
    <xf numFmtId="171" fontId="9" fillId="0" borderId="12" xfId="1" applyNumberFormat="1" applyFont="1" applyFill="1" applyBorder="1" applyAlignment="1">
      <alignment horizontal="right"/>
    </xf>
    <xf numFmtId="170" fontId="5" fillId="0" borderId="12" xfId="11" applyNumberFormat="1" applyFont="1" applyBorder="1" applyAlignment="1">
      <alignment vertical="center"/>
    </xf>
    <xf numFmtId="165" fontId="9" fillId="0" borderId="12" xfId="1" applyNumberFormat="1" applyFont="1" applyFill="1" applyBorder="1"/>
    <xf numFmtId="170" fontId="5" fillId="0" borderId="12" xfId="14" applyNumberFormat="1" applyFont="1" applyFill="1" applyBorder="1"/>
    <xf numFmtId="165" fontId="9" fillId="0" borderId="12" xfId="21" applyNumberFormat="1" applyFont="1" applyFill="1" applyBorder="1"/>
    <xf numFmtId="165" fontId="5" fillId="0" borderId="23" xfId="14" applyNumberFormat="1" applyFont="1" applyFill="1" applyBorder="1"/>
    <xf numFmtId="0" fontId="5" fillId="0" borderId="38" xfId="11" applyFont="1" applyBorder="1" applyAlignment="1">
      <alignment horizontal="center"/>
    </xf>
    <xf numFmtId="0" fontId="5" fillId="0" borderId="31" xfId="11" applyFont="1" applyBorder="1" applyAlignment="1">
      <alignment horizontal="center"/>
    </xf>
    <xf numFmtId="10" fontId="5" fillId="0" borderId="12" xfId="19" applyNumberFormat="1" applyFont="1" applyFill="1" applyBorder="1" applyAlignment="1">
      <alignment horizontal="center"/>
    </xf>
    <xf numFmtId="164" fontId="9" fillId="0" borderId="12" xfId="20" applyNumberFormat="1" applyFont="1" applyFill="1" applyBorder="1" applyAlignment="1">
      <alignment horizontal="right" vertical="center"/>
    </xf>
    <xf numFmtId="164" fontId="9" fillId="0" borderId="12" xfId="11" applyNumberFormat="1" applyFont="1" applyBorder="1" applyAlignment="1">
      <alignment horizontal="right" vertical="center"/>
    </xf>
    <xf numFmtId="165" fontId="9" fillId="0" borderId="12" xfId="1" applyNumberFormat="1" applyFont="1" applyFill="1" applyBorder="1" applyAlignment="1">
      <alignment horizontal="right" vertical="center"/>
    </xf>
    <xf numFmtId="0" fontId="5" fillId="0" borderId="23" xfId="11" applyFont="1" applyBorder="1"/>
    <xf numFmtId="170" fontId="9" fillId="0" borderId="12" xfId="20" applyNumberFormat="1" applyFont="1" applyFill="1" applyBorder="1" applyAlignment="1">
      <alignment horizontal="right"/>
    </xf>
    <xf numFmtId="170" fontId="9" fillId="0" borderId="12" xfId="11" applyNumberFormat="1" applyFont="1" applyBorder="1" applyAlignment="1">
      <alignment horizontal="right"/>
    </xf>
    <xf numFmtId="165" fontId="9" fillId="0" borderId="12" xfId="1" applyNumberFormat="1" applyFont="1" applyFill="1" applyBorder="1" applyAlignment="1">
      <alignment horizontal="right"/>
    </xf>
    <xf numFmtId="171" fontId="5" fillId="0" borderId="20" xfId="1" applyNumberFormat="1" applyFont="1" applyFill="1" applyBorder="1" applyAlignment="1">
      <alignment horizontal="right"/>
    </xf>
    <xf numFmtId="170" fontId="5" fillId="0" borderId="20" xfId="2" applyNumberFormat="1" applyFont="1" applyFill="1" applyBorder="1" applyAlignment="1">
      <alignment horizontal="right"/>
    </xf>
    <xf numFmtId="165" fontId="5" fillId="2" borderId="29" xfId="1" applyNumberFormat="1" applyFont="1" applyFill="1" applyBorder="1" applyAlignment="1">
      <alignment horizontal="right" vertical="center"/>
    </xf>
    <xf numFmtId="171" fontId="5" fillId="0" borderId="29" xfId="1" applyNumberFormat="1" applyFont="1" applyFill="1" applyBorder="1" applyAlignment="1">
      <alignment horizontal="right"/>
    </xf>
    <xf numFmtId="165" fontId="9" fillId="0" borderId="0" xfId="0" applyNumberFormat="1" applyFont="1" applyAlignment="1">
      <alignment horizontal="center"/>
    </xf>
    <xf numFmtId="165" fontId="5" fillId="2" borderId="26" xfId="1" applyNumberFormat="1" applyFont="1" applyFill="1" applyBorder="1" applyAlignment="1">
      <alignment horizontal="right" vertical="center"/>
    </xf>
    <xf numFmtId="165" fontId="5" fillId="0" borderId="26" xfId="1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171" fontId="5" fillId="0" borderId="26" xfId="1" applyNumberFormat="1" applyFont="1" applyFill="1" applyBorder="1" applyAlignment="1">
      <alignment horizontal="right"/>
    </xf>
    <xf numFmtId="171" fontId="9" fillId="0" borderId="0" xfId="0" applyNumberFormat="1" applyFont="1" applyAlignment="1">
      <alignment horizontal="center"/>
    </xf>
    <xf numFmtId="0" fontId="11" fillId="0" borderId="0" xfId="36" applyFont="1" applyAlignment="1">
      <alignment horizontal="center"/>
    </xf>
    <xf numFmtId="0" fontId="1" fillId="0" borderId="0" xfId="36"/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0" fontId="5" fillId="0" borderId="0" xfId="18" applyFont="1" applyAlignment="1">
      <alignment horizontal="center"/>
    </xf>
    <xf numFmtId="2" fontId="5" fillId="2" borderId="0" xfId="18" applyNumberFormat="1" applyFont="1" applyFill="1" applyAlignment="1">
      <alignment horizontal="center"/>
    </xf>
    <xf numFmtId="0" fontId="5" fillId="0" borderId="0" xfId="18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0" fontId="5" fillId="3" borderId="1" xfId="3" applyNumberFormat="1" applyFont="1" applyFill="1" applyBorder="1" applyAlignment="1">
      <alignment vertical="center"/>
    </xf>
    <xf numFmtId="10" fontId="5" fillId="0" borderId="30" xfId="3" applyNumberFormat="1" applyFont="1" applyBorder="1" applyAlignment="1">
      <alignment horizontal="right" vertical="center"/>
    </xf>
    <xf numFmtId="10" fontId="5" fillId="0" borderId="1" xfId="3" applyNumberFormat="1" applyFont="1" applyBorder="1" applyAlignment="1">
      <alignment horizontal="right" vertical="center"/>
    </xf>
    <xf numFmtId="10" fontId="5" fillId="2" borderId="0" xfId="3" applyNumberFormat="1" applyFont="1" applyFill="1" applyAlignment="1">
      <alignment horizontal="right" vertical="center"/>
    </xf>
    <xf numFmtId="168" fontId="5" fillId="0" borderId="0" xfId="3" applyNumberFormat="1" applyFont="1" applyAlignment="1">
      <alignment horizontal="right" vertical="center"/>
    </xf>
    <xf numFmtId="10" fontId="5" fillId="0" borderId="0" xfId="3" applyNumberFormat="1" applyFont="1" applyFill="1" applyAlignment="1">
      <alignment horizontal="right" vertical="center"/>
    </xf>
    <xf numFmtId="168" fontId="5" fillId="0" borderId="0" xfId="3" applyNumberFormat="1" applyFont="1" applyFill="1" applyAlignment="1">
      <alignment horizontal="right" vertical="center"/>
    </xf>
    <xf numFmtId="168" fontId="5" fillId="0" borderId="30" xfId="3" applyNumberFormat="1" applyFont="1" applyBorder="1" applyAlignment="1">
      <alignment horizontal="right" vertical="center"/>
    </xf>
    <xf numFmtId="168" fontId="5" fillId="2" borderId="30" xfId="3" applyNumberFormat="1" applyFont="1" applyFill="1" applyBorder="1" applyAlignment="1">
      <alignment horizontal="right" vertical="center"/>
    </xf>
    <xf numFmtId="168" fontId="5" fillId="0" borderId="1" xfId="3" applyNumberFormat="1" applyFont="1" applyBorder="1" applyAlignment="1">
      <alignment horizontal="right" vertical="center"/>
    </xf>
  </cellXfs>
  <cellStyles count="40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omma 81" xfId="39" xr:uid="{9CA45462-900F-4473-9119-82F5A5989339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3" xr:uid="{83F2A21B-13F0-490B-BE7B-8947CEEF5932}"/>
    <cellStyle name="Currency 30" xfId="38" xr:uid="{BFFD2CAE-CEB3-4C46-A0F3-1D79DC5C8215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5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29 2" xfId="37" xr:uid="{7FDDABE7-A47F-4620-A6D8-E47F4260972B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4 4" xfId="36" xr:uid="{61D0124B-0861-4007-A58E-F6BC8AAD5498}"/>
    <cellStyle name="Normal 6" xfId="34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4D460-015B-48AA-A6D5-65253218F347}"/>
            </a:ext>
          </a:extLst>
        </xdr:cNvPr>
        <xdr:cNvSpPr>
          <a:spLocks noChangeShapeType="1"/>
        </xdr:cNvSpPr>
      </xdr:nvSpPr>
      <xdr:spPr bwMode="auto">
        <a:xfrm>
          <a:off x="190658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BD83BE-2AC5-4632-91E9-9F88295D82F9}"/>
            </a:ext>
          </a:extLst>
        </xdr:cNvPr>
        <xdr:cNvSpPr>
          <a:spLocks noChangeShapeType="1"/>
        </xdr:cNvSpPr>
      </xdr:nvSpPr>
      <xdr:spPr bwMode="auto">
        <a:xfrm>
          <a:off x="176371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9361475-8CAA-4D57-BA72-FF381CF02CA1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625E24-863C-49AF-B662-1C3E5E2420C7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99EC190-8564-40F2-B670-1A66460D626F}"/>
            </a:ext>
          </a:extLst>
        </xdr:cNvPr>
        <xdr:cNvSpPr>
          <a:spLocks noChangeShapeType="1"/>
        </xdr:cNvSpPr>
      </xdr:nvSpPr>
      <xdr:spPr bwMode="auto">
        <a:xfrm>
          <a:off x="176371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55F21C6-AEEF-4284-A4E8-4AD6F5019A5A}"/>
            </a:ext>
          </a:extLst>
        </xdr:cNvPr>
        <xdr:cNvSpPr>
          <a:spLocks noChangeShapeType="1"/>
        </xdr:cNvSpPr>
      </xdr:nvSpPr>
      <xdr:spPr bwMode="auto">
        <a:xfrm>
          <a:off x="1906589" y="18418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A25E2C2-0A60-4310-85B6-D1F8764FF49D}"/>
            </a:ext>
          </a:extLst>
        </xdr:cNvPr>
        <xdr:cNvSpPr>
          <a:spLocks noChangeShapeType="1"/>
        </xdr:cNvSpPr>
      </xdr:nvSpPr>
      <xdr:spPr bwMode="auto">
        <a:xfrm>
          <a:off x="1760542" y="20812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140</xdr:row>
      <xdr:rowOff>9525</xdr:rowOff>
    </xdr:from>
    <xdr:to>
      <xdr:col>1</xdr:col>
      <xdr:colOff>3581077</xdr:colOff>
      <xdr:row>140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723431E-AC1D-4C73-B237-BFE7B181B4DD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140</xdr:row>
      <xdr:rowOff>9525</xdr:rowOff>
    </xdr:from>
    <xdr:to>
      <xdr:col>1</xdr:col>
      <xdr:colOff>3581077</xdr:colOff>
      <xdr:row>140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D815F2C-4824-4752-A978-535DECEC8BBF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152</xdr:row>
      <xdr:rowOff>-1</xdr:rowOff>
    </xdr:from>
    <xdr:to>
      <xdr:col>2</xdr:col>
      <xdr:colOff>312424</xdr:colOff>
      <xdr:row>152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01D2502-AE28-4E63-B8D9-C2EB833195A1}"/>
            </a:ext>
          </a:extLst>
        </xdr:cNvPr>
        <xdr:cNvSpPr>
          <a:spLocks noChangeShapeType="1"/>
        </xdr:cNvSpPr>
      </xdr:nvSpPr>
      <xdr:spPr bwMode="auto">
        <a:xfrm>
          <a:off x="1760542" y="299370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522743</xdr:colOff>
      <xdr:row>196</xdr:row>
      <xdr:rowOff>23952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F48F6-3905-4E5B-8EC2-F9694EC70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57143" cy="36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39"/>
  <sheetViews>
    <sheetView tabSelected="1" zoomScaleNormal="100" workbookViewId="0">
      <selection activeCell="B6" sqref="B6:F6"/>
    </sheetView>
  </sheetViews>
  <sheetFormatPr defaultColWidth="9.140625" defaultRowHeight="15" x14ac:dyDescent="0.25"/>
  <cols>
    <col min="1" max="1" width="4.85546875" style="1" bestFit="1" customWidth="1"/>
    <col min="2" max="2" width="82.7109375" style="1" customWidth="1"/>
    <col min="3" max="3" width="1.5703125" style="1" customWidth="1"/>
    <col min="4" max="4" width="20.85546875" style="1" customWidth="1"/>
    <col min="5" max="5" width="1.5703125" style="1" customWidth="1"/>
    <col min="6" max="6" width="44.85546875" style="1" customWidth="1"/>
    <col min="7" max="7" width="4.85546875" style="1" customWidth="1"/>
    <col min="8" max="8" width="21.140625" style="1" customWidth="1"/>
    <col min="9" max="16384" width="9.140625" style="1"/>
  </cols>
  <sheetData>
    <row r="2" spans="1:8" ht="18.75" x14ac:dyDescent="0.25">
      <c r="B2" s="2" t="s">
        <v>0</v>
      </c>
      <c r="C2" s="2"/>
      <c r="D2" s="3"/>
      <c r="E2" s="3"/>
      <c r="F2" s="3"/>
    </row>
    <row r="3" spans="1:8" ht="18.75" x14ac:dyDescent="0.25">
      <c r="B3" s="102" t="s">
        <v>316</v>
      </c>
      <c r="C3" s="2"/>
      <c r="D3" s="3"/>
      <c r="E3" s="3"/>
      <c r="F3" s="3"/>
    </row>
    <row r="4" spans="1:8" ht="18.75" x14ac:dyDescent="0.3">
      <c r="B4" s="571" t="s">
        <v>368</v>
      </c>
      <c r="C4" s="571"/>
      <c r="D4" s="571"/>
      <c r="E4" s="571"/>
      <c r="F4" s="571"/>
    </row>
    <row r="5" spans="1:8" ht="18.75" x14ac:dyDescent="0.3">
      <c r="B5" s="104" t="s">
        <v>319</v>
      </c>
      <c r="C5" s="2"/>
      <c r="D5" s="2"/>
      <c r="E5" s="2"/>
      <c r="F5" s="2"/>
    </row>
    <row r="6" spans="1:8" ht="15.75" x14ac:dyDescent="0.25">
      <c r="B6" s="570" t="s">
        <v>1</v>
      </c>
      <c r="C6" s="570"/>
      <c r="D6" s="570"/>
      <c r="E6" s="570"/>
      <c r="F6" s="570"/>
      <c r="G6" s="4"/>
      <c r="H6" s="4"/>
    </row>
    <row r="7" spans="1:8" ht="15.75" x14ac:dyDescent="0.25">
      <c r="B7" s="5"/>
      <c r="C7" s="5"/>
      <c r="D7" s="6"/>
      <c r="E7" s="7"/>
      <c r="F7" s="5"/>
      <c r="G7" s="5"/>
    </row>
    <row r="8" spans="1:8" ht="15.75" x14ac:dyDescent="0.25">
      <c r="A8" s="8" t="s">
        <v>2</v>
      </c>
      <c r="G8" s="8" t="s">
        <v>2</v>
      </c>
    </row>
    <row r="9" spans="1:8" ht="15.75" x14ac:dyDescent="0.25">
      <c r="A9" s="324" t="s">
        <v>3</v>
      </c>
      <c r="B9" s="9" t="s">
        <v>4</v>
      </c>
      <c r="C9" s="9"/>
      <c r="D9" s="9" t="s">
        <v>5</v>
      </c>
      <c r="E9" s="10"/>
      <c r="F9" s="9" t="s">
        <v>6</v>
      </c>
      <c r="G9" s="324" t="s">
        <v>3</v>
      </c>
    </row>
    <row r="10" spans="1:8" ht="15.75" x14ac:dyDescent="0.25">
      <c r="A10" s="8"/>
      <c r="B10" s="5"/>
      <c r="C10" s="5"/>
      <c r="D10" s="11"/>
      <c r="E10" s="11"/>
      <c r="F10" s="11"/>
      <c r="G10" s="8"/>
    </row>
    <row r="11" spans="1:8" ht="15.75" x14ac:dyDescent="0.25">
      <c r="A11" s="8">
        <v>1</v>
      </c>
      <c r="B11" s="7" t="s">
        <v>320</v>
      </c>
      <c r="C11" s="7"/>
      <c r="D11" s="11"/>
      <c r="E11" s="11"/>
      <c r="F11" s="11"/>
      <c r="G11" s="8">
        <v>1</v>
      </c>
    </row>
    <row r="12" spans="1:8" ht="15.75" x14ac:dyDescent="0.2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31.5" x14ac:dyDescent="0.25">
      <c r="A13" s="28">
        <f>A12+1</f>
        <v>3</v>
      </c>
      <c r="B13" s="109" t="s">
        <v>317</v>
      </c>
      <c r="C13" s="12"/>
      <c r="D13" s="459">
        <f>'Pg2 App XII C6 Comparison'!G28</f>
        <v>0.71303855761925661</v>
      </c>
      <c r="E13" s="13"/>
      <c r="F13" s="11" t="s">
        <v>7</v>
      </c>
      <c r="G13" s="28">
        <f>G12+1</f>
        <v>3</v>
      </c>
    </row>
    <row r="14" spans="1:8" ht="15.75" x14ac:dyDescent="0.25">
      <c r="A14" s="8">
        <f t="shared" ref="A14:A21" si="0">A13+1</f>
        <v>4</v>
      </c>
      <c r="B14" s="5"/>
      <c r="C14" s="11"/>
      <c r="D14" s="13"/>
      <c r="E14" s="13"/>
      <c r="F14" s="11"/>
      <c r="G14" s="8">
        <f t="shared" ref="G14:G21" si="1">G13+1</f>
        <v>4</v>
      </c>
    </row>
    <row r="15" spans="1:8" ht="15.75" x14ac:dyDescent="0.25">
      <c r="A15" s="8">
        <f t="shared" si="0"/>
        <v>5</v>
      </c>
      <c r="B15" s="5" t="s">
        <v>8</v>
      </c>
      <c r="C15" s="11"/>
      <c r="D15" s="460">
        <f>'Pg11 Appendix XII C6 Int Calc'!G64</f>
        <v>0.21061810693589256</v>
      </c>
      <c r="E15" s="14"/>
      <c r="F15" s="11" t="s">
        <v>372</v>
      </c>
      <c r="G15" s="8">
        <f t="shared" si="1"/>
        <v>5</v>
      </c>
    </row>
    <row r="16" spans="1:8" ht="15.75" x14ac:dyDescent="0.25">
      <c r="A16" s="8">
        <f t="shared" si="0"/>
        <v>6</v>
      </c>
      <c r="B16" s="5"/>
      <c r="C16" s="11"/>
      <c r="D16" s="15"/>
      <c r="E16" s="15"/>
      <c r="F16" s="11"/>
      <c r="G16" s="8">
        <f t="shared" si="1"/>
        <v>6</v>
      </c>
    </row>
    <row r="17" spans="1:8" ht="15.75" x14ac:dyDescent="0.25">
      <c r="A17" s="8">
        <f t="shared" si="0"/>
        <v>7</v>
      </c>
      <c r="B17" s="297" t="s">
        <v>9</v>
      </c>
      <c r="C17" s="10"/>
      <c r="D17" s="461">
        <f>D13+D15</f>
        <v>0.92365666455514916</v>
      </c>
      <c r="E17" s="13"/>
      <c r="F17" s="11" t="s">
        <v>10</v>
      </c>
      <c r="G17" s="8">
        <f t="shared" si="1"/>
        <v>7</v>
      </c>
      <c r="H17" s="398"/>
    </row>
    <row r="18" spans="1:8" ht="15.75" x14ac:dyDescent="0.25">
      <c r="A18" s="8">
        <f t="shared" si="0"/>
        <v>8</v>
      </c>
      <c r="B18" s="5"/>
      <c r="C18" s="11"/>
      <c r="D18" s="103"/>
      <c r="E18" s="5"/>
      <c r="F18" s="5"/>
      <c r="G18" s="8">
        <f t="shared" si="1"/>
        <v>8</v>
      </c>
    </row>
    <row r="19" spans="1:8" ht="15.75" x14ac:dyDescent="0.25">
      <c r="A19" s="8">
        <f t="shared" si="0"/>
        <v>9</v>
      </c>
      <c r="B19" s="183" t="s">
        <v>11</v>
      </c>
      <c r="C19" s="11"/>
      <c r="D19" s="325">
        <v>12</v>
      </c>
      <c r="E19" s="5"/>
      <c r="F19" s="5"/>
      <c r="G19" s="8">
        <f t="shared" si="1"/>
        <v>9</v>
      </c>
    </row>
    <row r="20" spans="1:8" ht="15.75" x14ac:dyDescent="0.25">
      <c r="A20" s="8">
        <f t="shared" si="0"/>
        <v>10</v>
      </c>
      <c r="B20" s="5"/>
      <c r="C20" s="11"/>
      <c r="D20" s="103"/>
      <c r="E20" s="5"/>
      <c r="F20" s="5"/>
      <c r="G20" s="8">
        <f t="shared" si="1"/>
        <v>10</v>
      </c>
    </row>
    <row r="21" spans="1:8" ht="16.5" thickBot="1" x14ac:dyDescent="0.3">
      <c r="A21" s="8">
        <f t="shared" si="0"/>
        <v>11</v>
      </c>
      <c r="B21" s="297" t="s">
        <v>12</v>
      </c>
      <c r="C21" s="5"/>
      <c r="D21" s="316">
        <f>D17/12</f>
        <v>7.6971388712929092E-2</v>
      </c>
      <c r="E21" s="5"/>
      <c r="F21" s="11" t="s">
        <v>13</v>
      </c>
      <c r="G21" s="8">
        <f t="shared" si="1"/>
        <v>11</v>
      </c>
      <c r="H21" s="399"/>
    </row>
    <row r="22" spans="1:8" ht="16.5" thickTop="1" x14ac:dyDescent="0.25">
      <c r="A22" s="8"/>
      <c r="B22" s="105"/>
      <c r="C22" s="5"/>
      <c r="D22" s="217"/>
      <c r="E22" s="5"/>
      <c r="F22" s="5"/>
      <c r="G22" s="5"/>
    </row>
    <row r="23" spans="1:8" ht="15.75" x14ac:dyDescent="0.25">
      <c r="B23" s="5"/>
      <c r="C23" s="5"/>
      <c r="D23" s="5"/>
      <c r="E23" s="5"/>
      <c r="F23" s="5"/>
      <c r="G23" s="5"/>
    </row>
    <row r="24" spans="1:8" ht="17.25" x14ac:dyDescent="0.25">
      <c r="A24" s="568">
        <v>1</v>
      </c>
      <c r="B24" s="463" t="s">
        <v>369</v>
      </c>
      <c r="C24" s="5"/>
      <c r="D24" s="5"/>
      <c r="E24" s="5"/>
      <c r="F24" s="5"/>
      <c r="G24" s="5"/>
    </row>
    <row r="25" spans="1:8" ht="15.75" x14ac:dyDescent="0.25">
      <c r="A25" s="569"/>
      <c r="B25" s="463" t="s">
        <v>371</v>
      </c>
      <c r="C25" s="5"/>
      <c r="D25" s="5"/>
      <c r="E25" s="5"/>
      <c r="F25" s="5"/>
      <c r="G25" s="5"/>
    </row>
    <row r="26" spans="1:8" ht="15.75" x14ac:dyDescent="0.25">
      <c r="A26" s="569"/>
      <c r="B26" s="464" t="s">
        <v>370</v>
      </c>
      <c r="C26" s="5"/>
      <c r="D26" s="5"/>
      <c r="E26" s="5"/>
      <c r="F26" s="5"/>
      <c r="G26" s="5"/>
    </row>
    <row r="27" spans="1:8" ht="17.25" x14ac:dyDescent="0.25">
      <c r="A27" s="16"/>
      <c r="B27" s="465"/>
      <c r="C27" s="5"/>
      <c r="D27" s="5"/>
      <c r="E27" s="5"/>
      <c r="F27" s="5"/>
      <c r="G27" s="5"/>
    </row>
    <row r="28" spans="1:8" ht="15.75" x14ac:dyDescent="0.25">
      <c r="B28" s="5"/>
      <c r="C28" s="5"/>
      <c r="D28" s="5"/>
      <c r="E28" s="5"/>
      <c r="F28" s="5"/>
      <c r="G28" s="5"/>
    </row>
    <row r="29" spans="1:8" ht="15.75" x14ac:dyDescent="0.25">
      <c r="B29" s="5"/>
      <c r="C29" s="5"/>
      <c r="D29" s="5"/>
      <c r="E29" s="5"/>
      <c r="F29" s="5"/>
      <c r="G29" s="5"/>
    </row>
    <row r="30" spans="1:8" ht="15.75" x14ac:dyDescent="0.25">
      <c r="B30" s="5"/>
      <c r="C30" s="5"/>
      <c r="D30" s="5"/>
      <c r="E30" s="5"/>
      <c r="F30" s="5"/>
      <c r="G30" s="5"/>
    </row>
    <row r="31" spans="1:8" ht="15.75" x14ac:dyDescent="0.25">
      <c r="B31" s="5"/>
      <c r="C31" s="5"/>
      <c r="D31" s="5"/>
      <c r="E31" s="5"/>
      <c r="F31" s="5"/>
      <c r="G31" s="5"/>
    </row>
    <row r="32" spans="1:8" ht="15.75" x14ac:dyDescent="0.25">
      <c r="B32" s="5"/>
      <c r="C32" s="5"/>
      <c r="D32" s="5"/>
      <c r="E32" s="5"/>
      <c r="F32" s="5"/>
      <c r="G32" s="5"/>
    </row>
    <row r="33" spans="2:7" ht="15.75" x14ac:dyDescent="0.25">
      <c r="B33" s="5"/>
      <c r="C33" s="5"/>
      <c r="D33" s="5"/>
      <c r="E33" s="5"/>
      <c r="F33" s="5"/>
      <c r="G33" s="5"/>
    </row>
    <row r="34" spans="2:7" ht="15.75" x14ac:dyDescent="0.25">
      <c r="B34" s="5"/>
      <c r="C34" s="5"/>
      <c r="D34" s="5"/>
      <c r="E34" s="5"/>
      <c r="F34" s="5"/>
      <c r="G34" s="5"/>
    </row>
    <row r="35" spans="2:7" ht="15.75" x14ac:dyDescent="0.25">
      <c r="B35" s="5"/>
      <c r="C35" s="5"/>
      <c r="D35" s="5"/>
      <c r="E35" s="5"/>
      <c r="F35" s="5"/>
      <c r="G35" s="5"/>
    </row>
    <row r="36" spans="2:7" ht="15.75" x14ac:dyDescent="0.25">
      <c r="B36" s="5"/>
      <c r="C36" s="5"/>
      <c r="D36" s="5"/>
      <c r="E36" s="5"/>
      <c r="F36" s="5"/>
      <c r="G36" s="5"/>
    </row>
    <row r="37" spans="2:7" ht="15.75" x14ac:dyDescent="0.25">
      <c r="B37" s="5"/>
      <c r="C37" s="5"/>
      <c r="D37" s="5"/>
      <c r="E37" s="5"/>
      <c r="F37" s="5"/>
      <c r="G37" s="5"/>
    </row>
    <row r="38" spans="2:7" ht="15.75" x14ac:dyDescent="0.25">
      <c r="B38" s="5"/>
      <c r="C38" s="5"/>
      <c r="D38" s="5"/>
      <c r="E38" s="5"/>
      <c r="F38" s="5"/>
      <c r="G38" s="5"/>
    </row>
    <row r="39" spans="2:7" ht="15.75" x14ac:dyDescent="0.25">
      <c r="B39" s="5"/>
      <c r="C39" s="5"/>
      <c r="D39" s="5"/>
      <c r="E39" s="5"/>
      <c r="F39" s="5"/>
      <c r="G39" s="5"/>
    </row>
  </sheetData>
  <mergeCells count="2">
    <mergeCell ref="B6:F6"/>
    <mergeCell ref="B4:F4"/>
  </mergeCells>
  <printOptions horizontalCentered="1"/>
  <pageMargins left="0.25" right="0.25" top="0.5" bottom="0.5" header="0.25" footer="0.25"/>
  <pageSetup scale="63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88DB-251C-4F81-834A-B3F42AAF36A7}">
  <dimension ref="A1:M162"/>
  <sheetViews>
    <sheetView zoomScaleNormal="100" workbookViewId="0">
      <selection activeCell="B117" sqref="B117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38.5703125" style="47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332" t="s">
        <v>358</v>
      </c>
    </row>
    <row r="2" spans="1:10" x14ac:dyDescent="0.25">
      <c r="A2" s="206"/>
      <c r="G2" s="37"/>
      <c r="H2" s="37"/>
      <c r="I2" s="71"/>
      <c r="J2" s="28"/>
    </row>
    <row r="3" spans="1:10" x14ac:dyDescent="0.25">
      <c r="B3" s="583" t="s">
        <v>159</v>
      </c>
      <c r="C3" s="583"/>
      <c r="D3" s="583"/>
      <c r="E3" s="583"/>
      <c r="F3" s="583"/>
      <c r="G3" s="583"/>
      <c r="H3" s="583"/>
      <c r="I3" s="583"/>
      <c r="J3" s="28"/>
    </row>
    <row r="4" spans="1:10" x14ac:dyDescent="0.25">
      <c r="B4" s="583" t="s">
        <v>160</v>
      </c>
      <c r="C4" s="583"/>
      <c r="D4" s="583"/>
      <c r="E4" s="583"/>
      <c r="F4" s="583"/>
      <c r="G4" s="583"/>
      <c r="H4" s="583"/>
      <c r="I4" s="583"/>
      <c r="J4" s="28"/>
    </row>
    <row r="5" spans="1:10" x14ac:dyDescent="0.25">
      <c r="B5" s="583" t="s">
        <v>161</v>
      </c>
      <c r="C5" s="583"/>
      <c r="D5" s="583"/>
      <c r="E5" s="583"/>
      <c r="F5" s="583"/>
      <c r="G5" s="583"/>
      <c r="H5" s="583"/>
      <c r="I5" s="583"/>
      <c r="J5" s="28"/>
    </row>
    <row r="6" spans="1:10" x14ac:dyDescent="0.25">
      <c r="B6" s="584" t="s">
        <v>324</v>
      </c>
      <c r="C6" s="584"/>
      <c r="D6" s="584"/>
      <c r="E6" s="584"/>
      <c r="F6" s="584"/>
      <c r="G6" s="584"/>
      <c r="H6" s="584"/>
      <c r="I6" s="584"/>
      <c r="J6" s="28"/>
    </row>
    <row r="7" spans="1:10" x14ac:dyDescent="0.25">
      <c r="B7" s="585" t="s">
        <v>1</v>
      </c>
      <c r="C7" s="586"/>
      <c r="D7" s="586"/>
      <c r="E7" s="586"/>
      <c r="F7" s="586"/>
      <c r="G7" s="586"/>
      <c r="H7" s="586"/>
      <c r="I7" s="586"/>
      <c r="J7" s="28"/>
    </row>
    <row r="8" spans="1:10" x14ac:dyDescent="0.25">
      <c r="B8" s="28"/>
      <c r="C8" s="28"/>
      <c r="D8" s="28"/>
      <c r="E8" s="28"/>
      <c r="F8" s="28"/>
      <c r="G8" s="28"/>
      <c r="H8" s="28"/>
      <c r="I8" s="34"/>
      <c r="J8" s="28"/>
    </row>
    <row r="9" spans="1:10" x14ac:dyDescent="0.25">
      <c r="A9" s="28" t="s">
        <v>2</v>
      </c>
      <c r="B9" s="218"/>
      <c r="C9" s="218"/>
      <c r="D9" s="218"/>
      <c r="E9" s="28" t="s">
        <v>152</v>
      </c>
      <c r="F9" s="218"/>
      <c r="G9" s="218"/>
      <c r="H9" s="218"/>
      <c r="I9" s="34"/>
      <c r="J9" s="28" t="s">
        <v>2</v>
      </c>
    </row>
    <row r="10" spans="1:10" x14ac:dyDescent="0.25">
      <c r="A10" s="28" t="s">
        <v>3</v>
      </c>
      <c r="B10" s="28"/>
      <c r="C10" s="28"/>
      <c r="D10" s="28"/>
      <c r="E10" s="333" t="s">
        <v>153</v>
      </c>
      <c r="F10" s="28"/>
      <c r="G10" s="334" t="s">
        <v>5</v>
      </c>
      <c r="H10" s="218"/>
      <c r="I10" s="340" t="s">
        <v>6</v>
      </c>
      <c r="J10" s="28" t="s">
        <v>3</v>
      </c>
    </row>
    <row r="11" spans="1:10" x14ac:dyDescent="0.25">
      <c r="B11" s="28"/>
      <c r="C11" s="28"/>
      <c r="D11" s="28"/>
      <c r="E11" s="28"/>
      <c r="F11" s="28"/>
      <c r="G11" s="28"/>
      <c r="H11" s="28"/>
      <c r="I11" s="34"/>
      <c r="J11" s="28"/>
    </row>
    <row r="12" spans="1:10" x14ac:dyDescent="0.25">
      <c r="A12" s="28">
        <v>1</v>
      </c>
      <c r="B12" s="31" t="s">
        <v>162</v>
      </c>
      <c r="I12" s="34"/>
      <c r="J12" s="28">
        <f>A12</f>
        <v>1</v>
      </c>
    </row>
    <row r="13" spans="1:10" x14ac:dyDescent="0.25">
      <c r="A13" s="28">
        <f>A12+1</f>
        <v>2</v>
      </c>
      <c r="B13" s="29" t="s">
        <v>163</v>
      </c>
      <c r="E13" s="28" t="s">
        <v>257</v>
      </c>
      <c r="G13" s="48">
        <v>7400000</v>
      </c>
      <c r="H13" s="218"/>
      <c r="I13" s="51"/>
      <c r="J13" s="28">
        <f>J12+1</f>
        <v>2</v>
      </c>
    </row>
    <row r="14" spans="1:10" x14ac:dyDescent="0.25">
      <c r="A14" s="28">
        <f t="shared" ref="A14:A66" si="0">A13+1</f>
        <v>3</v>
      </c>
      <c r="B14" s="29" t="s">
        <v>164</v>
      </c>
      <c r="E14" s="28" t="s">
        <v>258</v>
      </c>
      <c r="G14" s="49">
        <v>0</v>
      </c>
      <c r="H14" s="218"/>
      <c r="I14" s="51"/>
      <c r="J14" s="28">
        <f t="shared" ref="J14:J66" si="1">J13+1</f>
        <v>3</v>
      </c>
    </row>
    <row r="15" spans="1:10" x14ac:dyDescent="0.25">
      <c r="A15" s="28">
        <f t="shared" si="0"/>
        <v>4</v>
      </c>
      <c r="B15" s="29" t="s">
        <v>165</v>
      </c>
      <c r="E15" s="28" t="s">
        <v>259</v>
      </c>
      <c r="G15" s="49">
        <v>400000</v>
      </c>
      <c r="H15" s="218"/>
      <c r="I15" s="51"/>
      <c r="J15" s="28">
        <f t="shared" si="1"/>
        <v>4</v>
      </c>
    </row>
    <row r="16" spans="1:10" x14ac:dyDescent="0.25">
      <c r="A16" s="28">
        <f t="shared" si="0"/>
        <v>5</v>
      </c>
      <c r="B16" s="29" t="s">
        <v>166</v>
      </c>
      <c r="E16" s="28" t="s">
        <v>260</v>
      </c>
      <c r="G16" s="49">
        <v>0</v>
      </c>
      <c r="H16" s="218"/>
      <c r="I16" s="51"/>
      <c r="J16" s="28">
        <f t="shared" si="1"/>
        <v>5</v>
      </c>
    </row>
    <row r="17" spans="1:10" x14ac:dyDescent="0.25">
      <c r="A17" s="28">
        <f t="shared" si="0"/>
        <v>6</v>
      </c>
      <c r="B17" s="29" t="s">
        <v>167</v>
      </c>
      <c r="E17" s="28" t="s">
        <v>261</v>
      </c>
      <c r="G17" s="49">
        <v>-19901.434000000001</v>
      </c>
      <c r="H17" s="218"/>
      <c r="I17" s="51"/>
      <c r="J17" s="28">
        <f t="shared" si="1"/>
        <v>6</v>
      </c>
    </row>
    <row r="18" spans="1:10" x14ac:dyDescent="0.25">
      <c r="A18" s="28">
        <f t="shared" si="0"/>
        <v>7</v>
      </c>
      <c r="B18" s="29" t="s">
        <v>168</v>
      </c>
      <c r="G18" s="50">
        <f>SUM(G13:G17)</f>
        <v>7780098.5659999996</v>
      </c>
      <c r="H18" s="46"/>
      <c r="I18" s="34" t="s">
        <v>272</v>
      </c>
      <c r="J18" s="28">
        <f t="shared" si="1"/>
        <v>7</v>
      </c>
    </row>
    <row r="19" spans="1:10" x14ac:dyDescent="0.25">
      <c r="A19" s="28">
        <f t="shared" si="0"/>
        <v>8</v>
      </c>
      <c r="I19" s="34"/>
      <c r="J19" s="28">
        <f t="shared" si="1"/>
        <v>8</v>
      </c>
    </row>
    <row r="20" spans="1:10" x14ac:dyDescent="0.25">
      <c r="A20" s="28">
        <f t="shared" si="0"/>
        <v>9</v>
      </c>
      <c r="B20" s="31" t="s">
        <v>169</v>
      </c>
      <c r="G20" s="27"/>
      <c r="H20" s="27"/>
      <c r="I20" s="34"/>
      <c r="J20" s="28">
        <f t="shared" si="1"/>
        <v>9</v>
      </c>
    </row>
    <row r="21" spans="1:10" x14ac:dyDescent="0.25">
      <c r="A21" s="28">
        <f t="shared" si="0"/>
        <v>10</v>
      </c>
      <c r="B21" s="29" t="s">
        <v>170</v>
      </c>
      <c r="E21" s="28" t="s">
        <v>262</v>
      </c>
      <c r="G21" s="48">
        <v>279208.77100000001</v>
      </c>
      <c r="H21" s="218"/>
      <c r="I21" s="51"/>
      <c r="J21" s="28">
        <f t="shared" si="1"/>
        <v>10</v>
      </c>
    </row>
    <row r="22" spans="1:10" x14ac:dyDescent="0.25">
      <c r="A22" s="28">
        <f t="shared" si="0"/>
        <v>11</v>
      </c>
      <c r="B22" s="29" t="s">
        <v>171</v>
      </c>
      <c r="E22" s="28" t="s">
        <v>263</v>
      </c>
      <c r="G22" s="49">
        <v>4856.66</v>
      </c>
      <c r="H22" s="218"/>
      <c r="I22" s="51"/>
      <c r="J22" s="28">
        <f t="shared" si="1"/>
        <v>11</v>
      </c>
    </row>
    <row r="23" spans="1:10" x14ac:dyDescent="0.25">
      <c r="A23" s="28">
        <f t="shared" si="0"/>
        <v>12</v>
      </c>
      <c r="B23" s="29" t="s">
        <v>172</v>
      </c>
      <c r="E23" s="28" t="s">
        <v>264</v>
      </c>
      <c r="G23" s="49">
        <v>771.90899999999999</v>
      </c>
      <c r="H23" s="218"/>
      <c r="I23" s="51"/>
      <c r="J23" s="28">
        <f t="shared" si="1"/>
        <v>12</v>
      </c>
    </row>
    <row r="24" spans="1:10" x14ac:dyDescent="0.25">
      <c r="A24" s="28">
        <f t="shared" si="0"/>
        <v>13</v>
      </c>
      <c r="B24" s="29" t="s">
        <v>173</v>
      </c>
      <c r="E24" s="28" t="s">
        <v>265</v>
      </c>
      <c r="G24" s="49">
        <v>0</v>
      </c>
      <c r="H24" s="218"/>
      <c r="I24" s="51"/>
      <c r="J24" s="28">
        <f t="shared" si="1"/>
        <v>13</v>
      </c>
    </row>
    <row r="25" spans="1:10" x14ac:dyDescent="0.25">
      <c r="A25" s="28">
        <f t="shared" si="0"/>
        <v>14</v>
      </c>
      <c r="B25" s="29" t="s">
        <v>174</v>
      </c>
      <c r="E25" s="28" t="s">
        <v>266</v>
      </c>
      <c r="G25" s="49">
        <v>0</v>
      </c>
      <c r="H25" s="218"/>
      <c r="I25" s="51"/>
      <c r="J25" s="28">
        <f t="shared" si="1"/>
        <v>14</v>
      </c>
    </row>
    <row r="26" spans="1:10" x14ac:dyDescent="0.25">
      <c r="A26" s="28">
        <f t="shared" si="0"/>
        <v>15</v>
      </c>
      <c r="B26" s="29" t="s">
        <v>175</v>
      </c>
      <c r="G26" s="52">
        <f>SUM(G21:G25)</f>
        <v>284837.33999999997</v>
      </c>
      <c r="H26" s="53"/>
      <c r="I26" s="34" t="s">
        <v>273</v>
      </c>
      <c r="J26" s="28">
        <f t="shared" si="1"/>
        <v>15</v>
      </c>
    </row>
    <row r="27" spans="1:10" x14ac:dyDescent="0.25">
      <c r="A27" s="28">
        <f t="shared" si="0"/>
        <v>16</v>
      </c>
      <c r="I27" s="34"/>
      <c r="J27" s="28">
        <f t="shared" si="1"/>
        <v>16</v>
      </c>
    </row>
    <row r="28" spans="1:10" ht="16.5" thickBot="1" x14ac:dyDescent="0.3">
      <c r="A28" s="28">
        <f t="shared" si="0"/>
        <v>17</v>
      </c>
      <c r="B28" s="31" t="s">
        <v>176</v>
      </c>
      <c r="G28" s="54">
        <f>G26/G18</f>
        <v>3.6611019459930061E-2</v>
      </c>
      <c r="H28" s="55"/>
      <c r="I28" s="34" t="s">
        <v>274</v>
      </c>
      <c r="J28" s="28">
        <f t="shared" si="1"/>
        <v>17</v>
      </c>
    </row>
    <row r="29" spans="1:10" ht="16.5" thickTop="1" x14ac:dyDescent="0.25">
      <c r="A29" s="28">
        <f t="shared" si="0"/>
        <v>18</v>
      </c>
      <c r="I29" s="34"/>
      <c r="J29" s="28">
        <f t="shared" si="1"/>
        <v>18</v>
      </c>
    </row>
    <row r="30" spans="1:10" x14ac:dyDescent="0.25">
      <c r="A30" s="28">
        <f t="shared" si="0"/>
        <v>19</v>
      </c>
      <c r="B30" s="31" t="s">
        <v>177</v>
      </c>
      <c r="I30" s="34"/>
      <c r="J30" s="28">
        <f t="shared" si="1"/>
        <v>19</v>
      </c>
    </row>
    <row r="31" spans="1:10" x14ac:dyDescent="0.25">
      <c r="A31" s="28">
        <f t="shared" si="0"/>
        <v>20</v>
      </c>
      <c r="B31" s="29" t="s">
        <v>178</v>
      </c>
      <c r="E31" s="28" t="s">
        <v>267</v>
      </c>
      <c r="G31" s="48">
        <v>0</v>
      </c>
      <c r="H31" s="218"/>
      <c r="I31" s="51"/>
      <c r="J31" s="28">
        <f t="shared" si="1"/>
        <v>20</v>
      </c>
    </row>
    <row r="32" spans="1:10" x14ac:dyDescent="0.25">
      <c r="A32" s="28">
        <f t="shared" si="0"/>
        <v>21</v>
      </c>
      <c r="B32" s="29" t="s">
        <v>179</v>
      </c>
      <c r="E32" s="28" t="s">
        <v>268</v>
      </c>
      <c r="G32" s="341">
        <v>0</v>
      </c>
      <c r="H32" s="218"/>
      <c r="I32" s="51"/>
      <c r="J32" s="28">
        <f t="shared" si="1"/>
        <v>21</v>
      </c>
    </row>
    <row r="33" spans="1:12" ht="16.5" thickBot="1" x14ac:dyDescent="0.3">
      <c r="A33" s="28">
        <f t="shared" si="0"/>
        <v>22</v>
      </c>
      <c r="B33" s="29" t="s">
        <v>180</v>
      </c>
      <c r="G33" s="54">
        <f>IFERROR((G32/G31),0)</f>
        <v>0</v>
      </c>
      <c r="H33" s="55"/>
      <c r="I33" s="34" t="s">
        <v>275</v>
      </c>
      <c r="J33" s="28">
        <f t="shared" si="1"/>
        <v>22</v>
      </c>
    </row>
    <row r="34" spans="1:12" ht="16.5" thickTop="1" x14ac:dyDescent="0.25">
      <c r="A34" s="28">
        <f t="shared" si="0"/>
        <v>23</v>
      </c>
      <c r="I34" s="34"/>
      <c r="J34" s="28">
        <f t="shared" si="1"/>
        <v>23</v>
      </c>
    </row>
    <row r="35" spans="1:12" x14ac:dyDescent="0.25">
      <c r="A35" s="28">
        <f t="shared" si="0"/>
        <v>24</v>
      </c>
      <c r="B35" s="31" t="s">
        <v>181</v>
      </c>
      <c r="I35" s="34"/>
      <c r="J35" s="28">
        <f t="shared" si="1"/>
        <v>24</v>
      </c>
    </row>
    <row r="36" spans="1:12" x14ac:dyDescent="0.25">
      <c r="A36" s="28">
        <f t="shared" si="0"/>
        <v>25</v>
      </c>
      <c r="B36" s="29" t="s">
        <v>182</v>
      </c>
      <c r="E36" s="28" t="s">
        <v>269</v>
      </c>
      <c r="G36" s="48">
        <v>9066194.9820000008</v>
      </c>
      <c r="H36" s="218"/>
      <c r="I36" s="51"/>
      <c r="J36" s="28">
        <f t="shared" si="1"/>
        <v>25</v>
      </c>
      <c r="K36" s="33"/>
      <c r="L36" s="207"/>
    </row>
    <row r="37" spans="1:12" x14ac:dyDescent="0.25">
      <c r="A37" s="28">
        <f t="shared" si="0"/>
        <v>26</v>
      </c>
      <c r="B37" s="29" t="s">
        <v>183</v>
      </c>
      <c r="E37" s="28" t="s">
        <v>267</v>
      </c>
      <c r="G37" s="56">
        <v>0</v>
      </c>
      <c r="H37" s="56"/>
      <c r="I37" s="34" t="s">
        <v>276</v>
      </c>
      <c r="J37" s="28">
        <f t="shared" si="1"/>
        <v>26</v>
      </c>
    </row>
    <row r="38" spans="1:12" x14ac:dyDescent="0.25">
      <c r="A38" s="28">
        <f t="shared" si="0"/>
        <v>27</v>
      </c>
      <c r="B38" s="29" t="s">
        <v>184</v>
      </c>
      <c r="E38" s="28" t="s">
        <v>270</v>
      </c>
      <c r="G38" s="49">
        <v>0</v>
      </c>
      <c r="H38" s="218"/>
      <c r="I38" s="51"/>
      <c r="J38" s="28">
        <f t="shared" si="1"/>
        <v>27</v>
      </c>
    </row>
    <row r="39" spans="1:12" x14ac:dyDescent="0.25">
      <c r="A39" s="28">
        <f t="shared" si="0"/>
        <v>28</v>
      </c>
      <c r="B39" s="29" t="s">
        <v>185</v>
      </c>
      <c r="E39" s="28" t="s">
        <v>271</v>
      </c>
      <c r="G39" s="49">
        <v>7252.9960000000001</v>
      </c>
      <c r="H39" s="218"/>
      <c r="I39" s="51"/>
      <c r="J39" s="28">
        <f t="shared" si="1"/>
        <v>28</v>
      </c>
    </row>
    <row r="40" spans="1:12" ht="16.5" thickBot="1" x14ac:dyDescent="0.3">
      <c r="A40" s="28">
        <f t="shared" si="0"/>
        <v>29</v>
      </c>
      <c r="B40" s="29" t="s">
        <v>186</v>
      </c>
      <c r="G40" s="57">
        <f>SUM(G36:G39)</f>
        <v>9073447.9780000001</v>
      </c>
      <c r="H40" s="58"/>
      <c r="I40" s="34" t="s">
        <v>277</v>
      </c>
      <c r="J40" s="28">
        <f t="shared" si="1"/>
        <v>29</v>
      </c>
    </row>
    <row r="41" spans="1:12" ht="17.25" thickTop="1" thickBot="1" x14ac:dyDescent="0.3">
      <c r="A41" s="59">
        <f t="shared" si="0"/>
        <v>30</v>
      </c>
      <c r="B41" s="44"/>
      <c r="C41" s="44"/>
      <c r="D41" s="44"/>
      <c r="E41" s="44"/>
      <c r="F41" s="44"/>
      <c r="G41" s="44"/>
      <c r="H41" s="44"/>
      <c r="I41" s="60"/>
      <c r="J41" s="59">
        <f t="shared" si="1"/>
        <v>30</v>
      </c>
    </row>
    <row r="42" spans="1:12" x14ac:dyDescent="0.25">
      <c r="A42" s="28">
        <f>A41+1</f>
        <v>31</v>
      </c>
      <c r="I42" s="34"/>
      <c r="J42" s="28">
        <f>J41+1</f>
        <v>31</v>
      </c>
    </row>
    <row r="43" spans="1:12" ht="16.5" thickBot="1" x14ac:dyDescent="0.3">
      <c r="A43" s="28">
        <f>A42+1</f>
        <v>32</v>
      </c>
      <c r="B43" s="31" t="s">
        <v>187</v>
      </c>
      <c r="G43" s="61">
        <v>0.106</v>
      </c>
      <c r="H43" s="218"/>
      <c r="I43" s="28" t="s">
        <v>188</v>
      </c>
      <c r="J43" s="28">
        <f>J42+1</f>
        <v>32</v>
      </c>
    </row>
    <row r="44" spans="1:12" ht="16.5" thickTop="1" x14ac:dyDescent="0.25">
      <c r="A44" s="28">
        <f t="shared" si="0"/>
        <v>33</v>
      </c>
      <c r="C44" s="39" t="s">
        <v>156</v>
      </c>
      <c r="D44" s="39" t="s">
        <v>157</v>
      </c>
      <c r="E44" s="39" t="s">
        <v>189</v>
      </c>
      <c r="F44" s="39"/>
      <c r="G44" s="39" t="s">
        <v>190</v>
      </c>
      <c r="H44" s="39"/>
      <c r="I44" s="34"/>
      <c r="J44" s="28">
        <f t="shared" si="1"/>
        <v>33</v>
      </c>
    </row>
    <row r="45" spans="1:12" x14ac:dyDescent="0.25">
      <c r="A45" s="28">
        <f t="shared" si="0"/>
        <v>34</v>
      </c>
      <c r="D45" s="28" t="s">
        <v>191</v>
      </c>
      <c r="E45" s="28" t="s">
        <v>192</v>
      </c>
      <c r="F45" s="28"/>
      <c r="G45" s="28" t="s">
        <v>193</v>
      </c>
      <c r="H45" s="28"/>
      <c r="I45" s="34"/>
      <c r="J45" s="28">
        <f t="shared" si="1"/>
        <v>34</v>
      </c>
    </row>
    <row r="46" spans="1:12" ht="18.75" x14ac:dyDescent="0.25">
      <c r="A46" s="28">
        <f t="shared" si="0"/>
        <v>35</v>
      </c>
      <c r="B46" s="31" t="s">
        <v>194</v>
      </c>
      <c r="C46" s="333" t="s">
        <v>195</v>
      </c>
      <c r="D46" s="333" t="s">
        <v>196</v>
      </c>
      <c r="E46" s="333" t="s">
        <v>197</v>
      </c>
      <c r="F46" s="333"/>
      <c r="G46" s="333" t="s">
        <v>198</v>
      </c>
      <c r="H46" s="28"/>
      <c r="I46" s="34"/>
      <c r="J46" s="28">
        <f t="shared" si="1"/>
        <v>35</v>
      </c>
    </row>
    <row r="47" spans="1:12" x14ac:dyDescent="0.25">
      <c r="A47" s="28">
        <f t="shared" si="0"/>
        <v>36</v>
      </c>
      <c r="I47" s="34"/>
      <c r="J47" s="28">
        <f t="shared" si="1"/>
        <v>36</v>
      </c>
    </row>
    <row r="48" spans="1:12" x14ac:dyDescent="0.25">
      <c r="A48" s="28">
        <f t="shared" si="0"/>
        <v>37</v>
      </c>
      <c r="B48" s="29" t="s">
        <v>199</v>
      </c>
      <c r="C48" s="36">
        <f>G18</f>
        <v>7780098.5659999996</v>
      </c>
      <c r="D48" s="62">
        <f>C48/C$51</f>
        <v>0.46162975523806166</v>
      </c>
      <c r="E48" s="63">
        <f>G28</f>
        <v>3.6611019459930061E-2</v>
      </c>
      <c r="G48" s="64">
        <f>D48*E48</f>
        <v>1.6900735952303427E-2</v>
      </c>
      <c r="H48" s="64"/>
      <c r="I48" s="34" t="s">
        <v>278</v>
      </c>
      <c r="J48" s="28">
        <f t="shared" si="1"/>
        <v>37</v>
      </c>
    </row>
    <row r="49" spans="1:10" x14ac:dyDescent="0.25">
      <c r="A49" s="28">
        <f t="shared" si="0"/>
        <v>38</v>
      </c>
      <c r="B49" s="29" t="s">
        <v>200</v>
      </c>
      <c r="C49" s="65">
        <f>G31</f>
        <v>0</v>
      </c>
      <c r="D49" s="62">
        <f>C49/C$51</f>
        <v>0</v>
      </c>
      <c r="E49" s="63">
        <f>G33</f>
        <v>0</v>
      </c>
      <c r="G49" s="64">
        <f>D49*E49</f>
        <v>0</v>
      </c>
      <c r="H49" s="64"/>
      <c r="I49" s="34" t="s">
        <v>279</v>
      </c>
      <c r="J49" s="28">
        <f t="shared" si="1"/>
        <v>38</v>
      </c>
    </row>
    <row r="50" spans="1:10" x14ac:dyDescent="0.25">
      <c r="A50" s="28">
        <f t="shared" si="0"/>
        <v>39</v>
      </c>
      <c r="B50" s="29" t="s">
        <v>201</v>
      </c>
      <c r="C50" s="65">
        <f>G40</f>
        <v>9073447.9780000001</v>
      </c>
      <c r="D50" s="342">
        <f>C50/C$51</f>
        <v>0.5383702447619384</v>
      </c>
      <c r="E50" s="66">
        <f>G43</f>
        <v>0.106</v>
      </c>
      <c r="G50" s="343">
        <f>D50*E50</f>
        <v>5.706724594476547E-2</v>
      </c>
      <c r="H50" s="55"/>
      <c r="I50" s="34" t="s">
        <v>280</v>
      </c>
      <c r="J50" s="28">
        <f t="shared" si="1"/>
        <v>39</v>
      </c>
    </row>
    <row r="51" spans="1:10" ht="16.5" thickBot="1" x14ac:dyDescent="0.3">
      <c r="A51" s="28">
        <f t="shared" si="0"/>
        <v>40</v>
      </c>
      <c r="B51" s="29" t="s">
        <v>202</v>
      </c>
      <c r="C51" s="67">
        <f>SUM(C48:C50)</f>
        <v>16853546.544</v>
      </c>
      <c r="D51" s="68">
        <f>SUM(D48:D50)</f>
        <v>1</v>
      </c>
      <c r="G51" s="54">
        <f>SUM(G48:G50)</f>
        <v>7.3967981897068893E-2</v>
      </c>
      <c r="H51" s="55"/>
      <c r="I51" s="34" t="s">
        <v>281</v>
      </c>
      <c r="J51" s="28">
        <f t="shared" si="1"/>
        <v>40</v>
      </c>
    </row>
    <row r="52" spans="1:10" ht="16.5" thickTop="1" x14ac:dyDescent="0.25">
      <c r="A52" s="28">
        <f t="shared" si="0"/>
        <v>41</v>
      </c>
      <c r="I52" s="34"/>
      <c r="J52" s="28">
        <f t="shared" si="1"/>
        <v>41</v>
      </c>
    </row>
    <row r="53" spans="1:10" ht="16.5" thickBot="1" x14ac:dyDescent="0.3">
      <c r="A53" s="28">
        <f t="shared" si="0"/>
        <v>42</v>
      </c>
      <c r="B53" s="31" t="s">
        <v>203</v>
      </c>
      <c r="G53" s="54">
        <f>G49+G50</f>
        <v>5.706724594476547E-2</v>
      </c>
      <c r="H53" s="55"/>
      <c r="I53" s="34" t="s">
        <v>282</v>
      </c>
      <c r="J53" s="28">
        <f t="shared" si="1"/>
        <v>42</v>
      </c>
    </row>
    <row r="54" spans="1:10" ht="17.25" thickTop="1" thickBot="1" x14ac:dyDescent="0.3">
      <c r="A54" s="59">
        <f t="shared" si="0"/>
        <v>43</v>
      </c>
      <c r="B54" s="72"/>
      <c r="C54" s="44"/>
      <c r="D54" s="44"/>
      <c r="E54" s="44"/>
      <c r="F54" s="44"/>
      <c r="G54" s="208"/>
      <c r="H54" s="208"/>
      <c r="I54" s="60"/>
      <c r="J54" s="59">
        <f t="shared" si="1"/>
        <v>43</v>
      </c>
    </row>
    <row r="55" spans="1:10" x14ac:dyDescent="0.25">
      <c r="A55" s="28">
        <f t="shared" si="0"/>
        <v>44</v>
      </c>
      <c r="B55" s="31"/>
      <c r="G55" s="66"/>
      <c r="H55" s="66"/>
      <c r="I55" s="34"/>
      <c r="J55" s="28">
        <f t="shared" si="1"/>
        <v>44</v>
      </c>
    </row>
    <row r="56" spans="1:10" ht="16.5" thickBot="1" x14ac:dyDescent="0.3">
      <c r="A56" s="28">
        <f t="shared" si="0"/>
        <v>45</v>
      </c>
      <c r="B56" s="31" t="s">
        <v>204</v>
      </c>
      <c r="G56" s="209">
        <v>0</v>
      </c>
      <c r="H56" s="66"/>
      <c r="I56" s="34" t="s">
        <v>155</v>
      </c>
      <c r="J56" s="28">
        <f t="shared" si="1"/>
        <v>45</v>
      </c>
    </row>
    <row r="57" spans="1:10" ht="16.5" thickTop="1" x14ac:dyDescent="0.25">
      <c r="A57" s="28">
        <f t="shared" si="0"/>
        <v>46</v>
      </c>
      <c r="C57" s="39" t="s">
        <v>156</v>
      </c>
      <c r="D57" s="39" t="s">
        <v>157</v>
      </c>
      <c r="E57" s="39" t="s">
        <v>189</v>
      </c>
      <c r="F57" s="39"/>
      <c r="G57" s="39" t="s">
        <v>190</v>
      </c>
      <c r="H57" s="66"/>
      <c r="I57" s="34"/>
      <c r="J57" s="28">
        <f t="shared" si="1"/>
        <v>46</v>
      </c>
    </row>
    <row r="58" spans="1:10" x14ac:dyDescent="0.25">
      <c r="A58" s="28">
        <f t="shared" si="0"/>
        <v>47</v>
      </c>
      <c r="D58" s="28" t="s">
        <v>191</v>
      </c>
      <c r="E58" s="28" t="s">
        <v>192</v>
      </c>
      <c r="F58" s="28"/>
      <c r="G58" s="28" t="s">
        <v>193</v>
      </c>
      <c r="H58" s="66"/>
      <c r="I58" s="34"/>
      <c r="J58" s="28">
        <f t="shared" si="1"/>
        <v>47</v>
      </c>
    </row>
    <row r="59" spans="1:10" ht="18.75" x14ac:dyDescent="0.25">
      <c r="A59" s="28">
        <f t="shared" si="0"/>
        <v>48</v>
      </c>
      <c r="B59" s="31" t="s">
        <v>205</v>
      </c>
      <c r="C59" s="333" t="s">
        <v>195</v>
      </c>
      <c r="D59" s="333" t="s">
        <v>196</v>
      </c>
      <c r="E59" s="333" t="s">
        <v>197</v>
      </c>
      <c r="F59" s="333"/>
      <c r="G59" s="333" t="s">
        <v>198</v>
      </c>
      <c r="H59" s="66"/>
      <c r="I59" s="34"/>
      <c r="J59" s="28">
        <f t="shared" si="1"/>
        <v>48</v>
      </c>
    </row>
    <row r="60" spans="1:10" x14ac:dyDescent="0.25">
      <c r="A60" s="28">
        <f t="shared" si="0"/>
        <v>49</v>
      </c>
      <c r="G60" s="66"/>
      <c r="H60" s="66"/>
      <c r="I60" s="34"/>
      <c r="J60" s="28">
        <f t="shared" si="1"/>
        <v>49</v>
      </c>
    </row>
    <row r="61" spans="1:10" x14ac:dyDescent="0.25">
      <c r="A61" s="28">
        <f t="shared" si="0"/>
        <v>50</v>
      </c>
      <c r="B61" s="29" t="s">
        <v>199</v>
      </c>
      <c r="C61" s="210">
        <v>0</v>
      </c>
      <c r="D61" s="211">
        <v>0</v>
      </c>
      <c r="E61" s="69">
        <v>0</v>
      </c>
      <c r="G61" s="64">
        <f>D61*E61</f>
        <v>0</v>
      </c>
      <c r="H61" s="66"/>
      <c r="I61" s="34" t="s">
        <v>155</v>
      </c>
      <c r="J61" s="28">
        <f t="shared" si="1"/>
        <v>50</v>
      </c>
    </row>
    <row r="62" spans="1:10" x14ac:dyDescent="0.25">
      <c r="A62" s="28">
        <f t="shared" si="0"/>
        <v>51</v>
      </c>
      <c r="B62" s="29" t="s">
        <v>200</v>
      </c>
      <c r="C62" s="212">
        <v>0</v>
      </c>
      <c r="D62" s="211">
        <v>0</v>
      </c>
      <c r="E62" s="69">
        <v>0</v>
      </c>
      <c r="G62" s="64">
        <f>D62*E62</f>
        <v>0</v>
      </c>
      <c r="H62" s="66"/>
      <c r="I62" s="34" t="s">
        <v>155</v>
      </c>
      <c r="J62" s="28">
        <f t="shared" si="1"/>
        <v>51</v>
      </c>
    </row>
    <row r="63" spans="1:10" x14ac:dyDescent="0.25">
      <c r="A63" s="28">
        <f t="shared" si="0"/>
        <v>52</v>
      </c>
      <c r="B63" s="29" t="s">
        <v>201</v>
      </c>
      <c r="C63" s="212">
        <v>0</v>
      </c>
      <c r="D63" s="344">
        <v>0</v>
      </c>
      <c r="E63" s="213">
        <v>0</v>
      </c>
      <c r="G63" s="343">
        <f>D63*E63</f>
        <v>0</v>
      </c>
      <c r="H63" s="66"/>
      <c r="I63" s="34" t="s">
        <v>155</v>
      </c>
      <c r="J63" s="28">
        <f t="shared" si="1"/>
        <v>52</v>
      </c>
    </row>
    <row r="64" spans="1:10" ht="16.5" thickBot="1" x14ac:dyDescent="0.3">
      <c r="A64" s="28">
        <f t="shared" si="0"/>
        <v>53</v>
      </c>
      <c r="B64" s="29" t="s">
        <v>202</v>
      </c>
      <c r="C64" s="67">
        <f>SUM(C61:C63)</f>
        <v>0</v>
      </c>
      <c r="D64" s="54">
        <f>SUM(D61:D63)</f>
        <v>0</v>
      </c>
      <c r="G64" s="54">
        <f>SUM(G61:G63)</f>
        <v>0</v>
      </c>
      <c r="H64" s="66"/>
      <c r="I64" s="34" t="s">
        <v>283</v>
      </c>
      <c r="J64" s="28">
        <f t="shared" si="1"/>
        <v>53</v>
      </c>
    </row>
    <row r="65" spans="1:10" ht="16.5" thickTop="1" x14ac:dyDescent="0.25">
      <c r="A65" s="28">
        <f t="shared" si="0"/>
        <v>54</v>
      </c>
      <c r="H65" s="66"/>
      <c r="I65" s="34"/>
      <c r="J65" s="28">
        <f t="shared" si="1"/>
        <v>54</v>
      </c>
    </row>
    <row r="66" spans="1:10" ht="16.5" thickBot="1" x14ac:dyDescent="0.3">
      <c r="A66" s="28">
        <f t="shared" si="0"/>
        <v>55</v>
      </c>
      <c r="B66" s="31" t="s">
        <v>206</v>
      </c>
      <c r="G66" s="54">
        <f>G62+G63</f>
        <v>0</v>
      </c>
      <c r="H66" s="66"/>
      <c r="I66" s="34" t="s">
        <v>284</v>
      </c>
      <c r="J66" s="28">
        <f t="shared" si="1"/>
        <v>55</v>
      </c>
    </row>
    <row r="67" spans="1:10" ht="16.5" thickTop="1" x14ac:dyDescent="0.25">
      <c r="B67" s="31"/>
      <c r="G67" s="66"/>
      <c r="H67" s="66"/>
      <c r="I67" s="34"/>
      <c r="J67" s="28"/>
    </row>
    <row r="68" spans="1:10" x14ac:dyDescent="0.25">
      <c r="B68" s="31"/>
      <c r="G68" s="66"/>
      <c r="H68" s="66"/>
      <c r="I68" s="34"/>
      <c r="J68" s="28"/>
    </row>
    <row r="69" spans="1:10" ht="18.75" x14ac:dyDescent="0.25">
      <c r="A69" s="38">
        <v>1</v>
      </c>
      <c r="B69" s="17" t="s">
        <v>207</v>
      </c>
      <c r="G69" s="37"/>
      <c r="H69" s="37"/>
      <c r="J69" s="28" t="s">
        <v>154</v>
      </c>
    </row>
    <row r="70" spans="1:10" ht="18.75" x14ac:dyDescent="0.25">
      <c r="A70" s="38"/>
      <c r="B70" s="17"/>
      <c r="G70" s="37"/>
      <c r="H70" s="37"/>
      <c r="J70" s="28"/>
    </row>
    <row r="71" spans="1:10" ht="18.75" x14ac:dyDescent="0.25">
      <c r="A71" s="38"/>
      <c r="B71" s="17"/>
      <c r="D71" s="28"/>
      <c r="G71" s="37"/>
      <c r="H71" s="37"/>
      <c r="J71" s="28"/>
    </row>
    <row r="72" spans="1:10" x14ac:dyDescent="0.25">
      <c r="B72" s="583" t="s">
        <v>159</v>
      </c>
      <c r="C72" s="583"/>
      <c r="D72" s="583"/>
      <c r="E72" s="583"/>
      <c r="F72" s="583"/>
      <c r="G72" s="583"/>
      <c r="H72" s="583"/>
      <c r="I72" s="583"/>
      <c r="J72" s="28"/>
    </row>
    <row r="73" spans="1:10" x14ac:dyDescent="0.25">
      <c r="B73" s="583" t="s">
        <v>160</v>
      </c>
      <c r="C73" s="583"/>
      <c r="D73" s="583"/>
      <c r="E73" s="583"/>
      <c r="F73" s="583"/>
      <c r="G73" s="583"/>
      <c r="H73" s="583"/>
      <c r="I73" s="583"/>
      <c r="J73" s="28"/>
    </row>
    <row r="74" spans="1:10" x14ac:dyDescent="0.25">
      <c r="B74" s="583" t="s">
        <v>161</v>
      </c>
      <c r="C74" s="583"/>
      <c r="D74" s="583"/>
      <c r="E74" s="583"/>
      <c r="F74" s="583"/>
      <c r="G74" s="583"/>
      <c r="H74" s="583"/>
      <c r="I74" s="583"/>
      <c r="J74" s="28"/>
    </row>
    <row r="75" spans="1:10" x14ac:dyDescent="0.25">
      <c r="B75" s="584" t="str">
        <f>B6</f>
        <v>Base Period &amp; True-Up Period 12 - Months Ending December 31, 2022</v>
      </c>
      <c r="C75" s="584"/>
      <c r="D75" s="584"/>
      <c r="E75" s="584"/>
      <c r="F75" s="584"/>
      <c r="G75" s="584"/>
      <c r="H75" s="584"/>
      <c r="I75" s="584"/>
      <c r="J75" s="28"/>
    </row>
    <row r="76" spans="1:10" x14ac:dyDescent="0.25">
      <c r="B76" s="585" t="s">
        <v>1</v>
      </c>
      <c r="C76" s="586"/>
      <c r="D76" s="586"/>
      <c r="E76" s="586"/>
      <c r="F76" s="586"/>
      <c r="G76" s="586"/>
      <c r="H76" s="586"/>
      <c r="I76" s="586"/>
      <c r="J76" s="28"/>
    </row>
    <row r="77" spans="1:10" x14ac:dyDescent="0.25">
      <c r="B77" s="28"/>
      <c r="C77" s="28"/>
      <c r="D77" s="28"/>
      <c r="E77" s="28"/>
      <c r="F77" s="28"/>
      <c r="G77" s="28"/>
      <c r="H77" s="28"/>
      <c r="I77" s="34"/>
      <c r="J77" s="28"/>
    </row>
    <row r="78" spans="1:10" x14ac:dyDescent="0.25">
      <c r="A78" s="28" t="s">
        <v>2</v>
      </c>
      <c r="B78" s="218"/>
      <c r="C78" s="218"/>
      <c r="D78" s="218"/>
      <c r="E78" s="218"/>
      <c r="F78" s="218"/>
      <c r="G78" s="218"/>
      <c r="H78" s="218"/>
      <c r="I78" s="34"/>
      <c r="J78" s="28" t="s">
        <v>2</v>
      </c>
    </row>
    <row r="79" spans="1:10" x14ac:dyDescent="0.25">
      <c r="A79" s="28" t="s">
        <v>3</v>
      </c>
      <c r="B79" s="28"/>
      <c r="C79" s="28"/>
      <c r="D79" s="28"/>
      <c r="E79" s="28"/>
      <c r="F79" s="28"/>
      <c r="G79" s="333" t="s">
        <v>5</v>
      </c>
      <c r="H79" s="218"/>
      <c r="I79" s="340" t="s">
        <v>6</v>
      </c>
      <c r="J79" s="28" t="s">
        <v>3</v>
      </c>
    </row>
    <row r="80" spans="1:10" x14ac:dyDescent="0.25">
      <c r="G80" s="28"/>
      <c r="H80" s="28"/>
      <c r="I80" s="34"/>
      <c r="J80" s="28"/>
    </row>
    <row r="81" spans="1:13" ht="18.75" x14ac:dyDescent="0.25">
      <c r="A81" s="28">
        <v>1</v>
      </c>
      <c r="B81" s="31" t="s">
        <v>208</v>
      </c>
      <c r="E81" s="218"/>
      <c r="F81" s="218"/>
      <c r="G81" s="73"/>
      <c r="H81" s="73"/>
      <c r="I81" s="34"/>
      <c r="J81" s="28">
        <v>1</v>
      </c>
    </row>
    <row r="82" spans="1:13" x14ac:dyDescent="0.25">
      <c r="A82" s="28">
        <f>A81+1</f>
        <v>2</v>
      </c>
      <c r="B82" s="74"/>
      <c r="E82" s="218"/>
      <c r="F82" s="218"/>
      <c r="G82" s="73"/>
      <c r="H82" s="73"/>
      <c r="I82" s="34"/>
      <c r="J82" s="28">
        <f>J81+1</f>
        <v>2</v>
      </c>
    </row>
    <row r="83" spans="1:13" x14ac:dyDescent="0.25">
      <c r="A83" s="28">
        <f>A82+1</f>
        <v>3</v>
      </c>
      <c r="B83" s="31" t="s">
        <v>209</v>
      </c>
      <c r="E83" s="218"/>
      <c r="F83" s="218"/>
      <c r="G83" s="73"/>
      <c r="H83" s="73"/>
      <c r="I83" s="34"/>
      <c r="J83" s="28">
        <f>J82+1</f>
        <v>3</v>
      </c>
    </row>
    <row r="84" spans="1:13" x14ac:dyDescent="0.25">
      <c r="A84" s="28">
        <f>A83+1</f>
        <v>4</v>
      </c>
      <c r="B84" s="218"/>
      <c r="C84" s="218"/>
      <c r="D84" s="218"/>
      <c r="E84" s="218"/>
      <c r="F84" s="218"/>
      <c r="G84" s="73"/>
      <c r="H84" s="73"/>
      <c r="I84" s="34"/>
      <c r="J84" s="28">
        <f>J83+1</f>
        <v>4</v>
      </c>
    </row>
    <row r="85" spans="1:13" x14ac:dyDescent="0.25">
      <c r="A85" s="28">
        <f t="shared" ref="A85:A111" si="2">A84+1</f>
        <v>5</v>
      </c>
      <c r="B85" s="32" t="s">
        <v>210</v>
      </c>
      <c r="C85" s="218"/>
      <c r="D85" s="218"/>
      <c r="E85" s="218"/>
      <c r="F85" s="218"/>
      <c r="G85" s="73"/>
      <c r="H85" s="73"/>
      <c r="I85" s="75"/>
      <c r="J85" s="28">
        <f t="shared" ref="J85:J111" si="3">J84+1</f>
        <v>5</v>
      </c>
    </row>
    <row r="86" spans="1:13" x14ac:dyDescent="0.25">
      <c r="A86" s="28">
        <f t="shared" si="2"/>
        <v>6</v>
      </c>
      <c r="B86" s="29" t="s">
        <v>211</v>
      </c>
      <c r="D86" s="218"/>
      <c r="E86" s="218"/>
      <c r="F86" s="218"/>
      <c r="G86" s="76">
        <f>G53</f>
        <v>5.706724594476547E-2</v>
      </c>
      <c r="H86" s="218"/>
      <c r="I86" s="34" t="s">
        <v>212</v>
      </c>
      <c r="J86" s="28">
        <f t="shared" si="3"/>
        <v>6</v>
      </c>
      <c r="L86" s="28"/>
    </row>
    <row r="87" spans="1:13" x14ac:dyDescent="0.25">
      <c r="A87" s="28">
        <f t="shared" si="2"/>
        <v>7</v>
      </c>
      <c r="B87" s="29" t="s">
        <v>213</v>
      </c>
      <c r="D87" s="218"/>
      <c r="E87" s="218"/>
      <c r="F87" s="218"/>
      <c r="G87" s="77">
        <v>264.76299999999998</v>
      </c>
      <c r="H87" s="218"/>
      <c r="I87" s="34" t="s">
        <v>214</v>
      </c>
      <c r="J87" s="28">
        <f t="shared" si="3"/>
        <v>7</v>
      </c>
      <c r="L87" s="28"/>
    </row>
    <row r="88" spans="1:13" ht="18.75" x14ac:dyDescent="0.25">
      <c r="A88" s="28">
        <f t="shared" si="2"/>
        <v>8</v>
      </c>
      <c r="B88" s="29" t="s">
        <v>215</v>
      </c>
      <c r="D88" s="218"/>
      <c r="E88" s="218"/>
      <c r="F88" s="218"/>
      <c r="G88" s="78">
        <v>10188.034820000003</v>
      </c>
      <c r="H88" s="218"/>
      <c r="I88" s="71" t="s">
        <v>285</v>
      </c>
      <c r="J88" s="28">
        <f t="shared" si="3"/>
        <v>8</v>
      </c>
      <c r="L88" s="218"/>
    </row>
    <row r="89" spans="1:13" x14ac:dyDescent="0.25">
      <c r="A89" s="28">
        <f t="shared" si="2"/>
        <v>9</v>
      </c>
      <c r="B89" s="29" t="s">
        <v>216</v>
      </c>
      <c r="D89" s="218"/>
      <c r="E89" s="79"/>
      <c r="F89" s="218"/>
      <c r="G89" s="80">
        <v>4929376.3880112432</v>
      </c>
      <c r="H89" s="21" t="s">
        <v>24</v>
      </c>
      <c r="I89" s="71" t="s">
        <v>328</v>
      </c>
      <c r="J89" s="28">
        <f t="shared" si="3"/>
        <v>9</v>
      </c>
    </row>
    <row r="90" spans="1:13" x14ac:dyDescent="0.25">
      <c r="A90" s="28">
        <f t="shared" si="2"/>
        <v>10</v>
      </c>
      <c r="B90" s="29" t="s">
        <v>217</v>
      </c>
      <c r="D90" s="81"/>
      <c r="E90" s="218"/>
      <c r="F90" s="218"/>
      <c r="G90" s="345">
        <v>0.21</v>
      </c>
      <c r="H90" s="218"/>
      <c r="I90" s="34" t="s">
        <v>218</v>
      </c>
      <c r="J90" s="28">
        <f t="shared" si="3"/>
        <v>10</v>
      </c>
      <c r="M90" s="82"/>
    </row>
    <row r="91" spans="1:13" x14ac:dyDescent="0.25">
      <c r="A91" s="28">
        <f t="shared" si="2"/>
        <v>11</v>
      </c>
      <c r="G91" s="28"/>
      <c r="H91" s="28"/>
      <c r="J91" s="28">
        <f t="shared" si="3"/>
        <v>11</v>
      </c>
    </row>
    <row r="92" spans="1:13" x14ac:dyDescent="0.25">
      <c r="A92" s="28">
        <f t="shared" si="2"/>
        <v>12</v>
      </c>
      <c r="B92" s="29" t="s">
        <v>219</v>
      </c>
      <c r="D92" s="218"/>
      <c r="E92" s="218"/>
      <c r="F92" s="218"/>
      <c r="G92" s="83">
        <f>(((G86)+(G88/G89))*G90-(G87/G89))/(1-G90)</f>
        <v>1.5651187821626431E-2</v>
      </c>
      <c r="H92" s="83"/>
      <c r="I92" s="34" t="s">
        <v>220</v>
      </c>
      <c r="J92" s="28">
        <f t="shared" si="3"/>
        <v>12</v>
      </c>
      <c r="M92" s="84"/>
    </row>
    <row r="93" spans="1:13" x14ac:dyDescent="0.25">
      <c r="A93" s="28">
        <f t="shared" si="2"/>
        <v>13</v>
      </c>
      <c r="B93" s="85" t="s">
        <v>221</v>
      </c>
      <c r="G93" s="28"/>
      <c r="H93" s="28"/>
      <c r="J93" s="28">
        <f t="shared" si="3"/>
        <v>13</v>
      </c>
    </row>
    <row r="94" spans="1:13" x14ac:dyDescent="0.25">
      <c r="A94" s="28">
        <f t="shared" si="2"/>
        <v>14</v>
      </c>
      <c r="G94" s="28"/>
      <c r="H94" s="28"/>
      <c r="J94" s="28">
        <f t="shared" si="3"/>
        <v>14</v>
      </c>
    </row>
    <row r="95" spans="1:13" x14ac:dyDescent="0.25">
      <c r="A95" s="28">
        <f t="shared" si="2"/>
        <v>15</v>
      </c>
      <c r="B95" s="31" t="s">
        <v>222</v>
      </c>
      <c r="C95" s="218"/>
      <c r="D95" s="218"/>
      <c r="E95" s="218"/>
      <c r="F95" s="218"/>
      <c r="G95" s="86"/>
      <c r="H95" s="86"/>
      <c r="I95" s="87"/>
      <c r="J95" s="28">
        <f t="shared" si="3"/>
        <v>15</v>
      </c>
      <c r="L95" s="88"/>
    </row>
    <row r="96" spans="1:13" x14ac:dyDescent="0.25">
      <c r="A96" s="28">
        <f t="shared" si="2"/>
        <v>16</v>
      </c>
      <c r="B96" s="35"/>
      <c r="C96" s="218"/>
      <c r="D96" s="218"/>
      <c r="E96" s="218"/>
      <c r="F96" s="218"/>
      <c r="G96" s="86"/>
      <c r="H96" s="86"/>
      <c r="I96" s="89"/>
      <c r="J96" s="28">
        <f t="shared" si="3"/>
        <v>16</v>
      </c>
      <c r="L96" s="218"/>
    </row>
    <row r="97" spans="1:13" x14ac:dyDescent="0.25">
      <c r="A97" s="28">
        <f t="shared" si="2"/>
        <v>17</v>
      </c>
      <c r="B97" s="32" t="s">
        <v>210</v>
      </c>
      <c r="C97" s="218"/>
      <c r="D97" s="218"/>
      <c r="E97" s="218"/>
      <c r="F97" s="218"/>
      <c r="G97" s="86"/>
      <c r="H97" s="86"/>
      <c r="I97" s="89"/>
      <c r="J97" s="28">
        <f t="shared" si="3"/>
        <v>17</v>
      </c>
      <c r="L97" s="218"/>
    </row>
    <row r="98" spans="1:13" x14ac:dyDescent="0.25">
      <c r="A98" s="28">
        <f t="shared" si="2"/>
        <v>18</v>
      </c>
      <c r="B98" s="29" t="s">
        <v>211</v>
      </c>
      <c r="D98" s="218"/>
      <c r="E98" s="218"/>
      <c r="F98" s="218"/>
      <c r="G98" s="62">
        <f>G86</f>
        <v>5.706724594476547E-2</v>
      </c>
      <c r="H98" s="62"/>
      <c r="I98" s="34" t="s">
        <v>286</v>
      </c>
      <c r="J98" s="28">
        <f t="shared" si="3"/>
        <v>18</v>
      </c>
      <c r="L98" s="28"/>
    </row>
    <row r="99" spans="1:13" x14ac:dyDescent="0.25">
      <c r="A99" s="28">
        <f t="shared" si="2"/>
        <v>19</v>
      </c>
      <c r="B99" s="29" t="s">
        <v>223</v>
      </c>
      <c r="D99" s="218"/>
      <c r="E99" s="218"/>
      <c r="F99" s="218"/>
      <c r="G99" s="90">
        <f>G88</f>
        <v>10188.034820000003</v>
      </c>
      <c r="H99" s="90"/>
      <c r="I99" s="34" t="s">
        <v>287</v>
      </c>
      <c r="J99" s="28">
        <f t="shared" si="3"/>
        <v>19</v>
      </c>
      <c r="L99" s="28"/>
    </row>
    <row r="100" spans="1:13" x14ac:dyDescent="0.25">
      <c r="A100" s="28">
        <f t="shared" si="2"/>
        <v>20</v>
      </c>
      <c r="B100" s="29" t="s">
        <v>224</v>
      </c>
      <c r="D100" s="218"/>
      <c r="E100" s="218"/>
      <c r="F100" s="218"/>
      <c r="G100" s="91">
        <f>G89</f>
        <v>4929376.3880112432</v>
      </c>
      <c r="H100" s="21" t="s">
        <v>24</v>
      </c>
      <c r="I100" s="34" t="s">
        <v>288</v>
      </c>
      <c r="J100" s="28">
        <f t="shared" si="3"/>
        <v>20</v>
      </c>
      <c r="L100" s="28"/>
    </row>
    <row r="101" spans="1:13" x14ac:dyDescent="0.25">
      <c r="A101" s="28">
        <f t="shared" si="2"/>
        <v>21</v>
      </c>
      <c r="B101" s="29" t="s">
        <v>225</v>
      </c>
      <c r="D101" s="218"/>
      <c r="E101" s="218"/>
      <c r="F101" s="218"/>
      <c r="G101" s="92">
        <f>G92</f>
        <v>1.5651187821626431E-2</v>
      </c>
      <c r="H101" s="92"/>
      <c r="I101" s="34" t="s">
        <v>289</v>
      </c>
      <c r="J101" s="28">
        <f t="shared" si="3"/>
        <v>21</v>
      </c>
    </row>
    <row r="102" spans="1:13" x14ac:dyDescent="0.25">
      <c r="A102" s="28">
        <f t="shared" si="2"/>
        <v>22</v>
      </c>
      <c r="B102" s="29" t="s">
        <v>226</v>
      </c>
      <c r="D102" s="218"/>
      <c r="E102" s="218"/>
      <c r="F102" s="218"/>
      <c r="G102" s="346">
        <v>8.8400000000000006E-2</v>
      </c>
      <c r="H102" s="218"/>
      <c r="I102" s="34" t="s">
        <v>227</v>
      </c>
      <c r="J102" s="28">
        <f t="shared" si="3"/>
        <v>22</v>
      </c>
    </row>
    <row r="103" spans="1:13" x14ac:dyDescent="0.25">
      <c r="A103" s="28">
        <f t="shared" si="2"/>
        <v>23</v>
      </c>
      <c r="B103" s="302"/>
      <c r="D103" s="218"/>
      <c r="E103" s="218"/>
      <c r="F103" s="218"/>
      <c r="G103" s="93"/>
      <c r="H103" s="93"/>
      <c r="I103" s="89"/>
      <c r="J103" s="28">
        <f t="shared" si="3"/>
        <v>23</v>
      </c>
    </row>
    <row r="104" spans="1:13" x14ac:dyDescent="0.25">
      <c r="A104" s="28">
        <f t="shared" si="2"/>
        <v>24</v>
      </c>
      <c r="B104" s="29" t="s">
        <v>228</v>
      </c>
      <c r="C104" s="28"/>
      <c r="D104" s="28"/>
      <c r="E104" s="218"/>
      <c r="F104" s="218"/>
      <c r="G104" s="350">
        <f>((G98)+(G99/G100)+G92)*G102/(1-G102)</f>
        <v>7.2521003286437251E-3</v>
      </c>
      <c r="H104" s="94"/>
      <c r="I104" s="34" t="s">
        <v>229</v>
      </c>
      <c r="J104" s="28">
        <f t="shared" si="3"/>
        <v>24</v>
      </c>
    </row>
    <row r="105" spans="1:13" x14ac:dyDescent="0.25">
      <c r="A105" s="28">
        <f t="shared" si="2"/>
        <v>25</v>
      </c>
      <c r="B105" s="85" t="s">
        <v>230</v>
      </c>
      <c r="G105" s="28"/>
      <c r="H105" s="28"/>
      <c r="I105" s="34"/>
      <c r="J105" s="28">
        <f t="shared" si="3"/>
        <v>25</v>
      </c>
      <c r="L105" s="28"/>
    </row>
    <row r="106" spans="1:13" x14ac:dyDescent="0.25">
      <c r="A106" s="28">
        <f t="shared" si="2"/>
        <v>26</v>
      </c>
      <c r="G106" s="28"/>
      <c r="H106" s="28"/>
      <c r="I106" s="34"/>
      <c r="J106" s="28">
        <f t="shared" si="3"/>
        <v>26</v>
      </c>
      <c r="L106" s="28"/>
    </row>
    <row r="107" spans="1:13" x14ac:dyDescent="0.25">
      <c r="A107" s="28">
        <f t="shared" si="2"/>
        <v>27</v>
      </c>
      <c r="B107" s="31" t="s">
        <v>231</v>
      </c>
      <c r="G107" s="83">
        <f>G104+G92</f>
        <v>2.2903288150270155E-2</v>
      </c>
      <c r="H107" s="83"/>
      <c r="I107" s="34" t="s">
        <v>290</v>
      </c>
      <c r="J107" s="28">
        <f t="shared" si="3"/>
        <v>27</v>
      </c>
      <c r="L107" s="28"/>
    </row>
    <row r="108" spans="1:13" x14ac:dyDescent="0.25">
      <c r="A108" s="28">
        <f t="shared" si="2"/>
        <v>28</v>
      </c>
      <c r="G108" s="28"/>
      <c r="H108" s="28"/>
      <c r="I108" s="34"/>
      <c r="J108" s="28">
        <f t="shared" si="3"/>
        <v>28</v>
      </c>
      <c r="L108" s="28"/>
    </row>
    <row r="109" spans="1:13" x14ac:dyDescent="0.25">
      <c r="A109" s="28">
        <f t="shared" si="2"/>
        <v>29</v>
      </c>
      <c r="B109" s="31" t="s">
        <v>232</v>
      </c>
      <c r="G109" s="347">
        <f>G51</f>
        <v>7.3967981897068893E-2</v>
      </c>
      <c r="H109" s="218"/>
      <c r="I109" s="34" t="s">
        <v>291</v>
      </c>
      <c r="J109" s="28">
        <f t="shared" si="3"/>
        <v>29</v>
      </c>
      <c r="L109" s="28"/>
    </row>
    <row r="110" spans="1:13" x14ac:dyDescent="0.25">
      <c r="A110" s="28">
        <f t="shared" si="2"/>
        <v>30</v>
      </c>
      <c r="G110" s="62"/>
      <c r="H110" s="62"/>
      <c r="I110" s="34"/>
      <c r="J110" s="28">
        <f t="shared" si="3"/>
        <v>30</v>
      </c>
      <c r="L110" s="28"/>
    </row>
    <row r="111" spans="1:13" ht="19.5" thickBot="1" x14ac:dyDescent="0.3">
      <c r="A111" s="28">
        <f t="shared" si="2"/>
        <v>31</v>
      </c>
      <c r="B111" s="31" t="s">
        <v>233</v>
      </c>
      <c r="G111" s="95">
        <f>G107+G109</f>
        <v>9.6871270047339045E-2</v>
      </c>
      <c r="H111" s="94"/>
      <c r="I111" s="34" t="s">
        <v>292</v>
      </c>
      <c r="J111" s="28">
        <f t="shared" si="3"/>
        <v>31</v>
      </c>
      <c r="L111" s="96"/>
      <c r="M111" s="84"/>
    </row>
    <row r="112" spans="1:13" ht="16.5" thickTop="1" x14ac:dyDescent="0.25">
      <c r="B112" s="31"/>
      <c r="G112" s="98"/>
      <c r="H112" s="98"/>
      <c r="I112" s="34"/>
      <c r="J112" s="28"/>
      <c r="L112" s="96"/>
      <c r="M112" s="84"/>
    </row>
    <row r="113" spans="1:13" x14ac:dyDescent="0.25">
      <c r="B113" s="31"/>
      <c r="G113" s="98"/>
      <c r="H113" s="98"/>
      <c r="I113" s="34"/>
      <c r="J113" s="28"/>
      <c r="L113" s="96"/>
      <c r="M113" s="84"/>
    </row>
    <row r="114" spans="1:13" x14ac:dyDescent="0.25">
      <c r="A114" s="21" t="s">
        <v>24</v>
      </c>
      <c r="B114" s="352" t="s">
        <v>377</v>
      </c>
      <c r="G114" s="98"/>
      <c r="H114" s="98"/>
      <c r="I114" s="34"/>
      <c r="J114" s="28"/>
      <c r="L114" s="96"/>
      <c r="M114" s="84"/>
    </row>
    <row r="115" spans="1:13" x14ac:dyDescent="0.25">
      <c r="A115" s="21"/>
      <c r="B115" s="352" t="s">
        <v>378</v>
      </c>
      <c r="G115" s="98"/>
      <c r="H115" s="98"/>
      <c r="I115" s="34"/>
      <c r="J115" s="28"/>
      <c r="L115" s="96"/>
      <c r="M115" s="84"/>
    </row>
    <row r="116" spans="1:13" x14ac:dyDescent="0.25">
      <c r="A116" s="21"/>
      <c r="B116" s="20" t="s">
        <v>379</v>
      </c>
      <c r="G116" s="98"/>
      <c r="H116" s="98"/>
      <c r="I116" s="34"/>
      <c r="J116" s="28"/>
      <c r="L116" s="96"/>
      <c r="M116" s="84"/>
    </row>
    <row r="117" spans="1:13" ht="18.75" x14ac:dyDescent="0.25">
      <c r="A117" s="214">
        <v>1</v>
      </c>
      <c r="B117" s="17" t="s">
        <v>234</v>
      </c>
      <c r="G117" s="98"/>
      <c r="H117" s="98"/>
      <c r="I117" s="34"/>
      <c r="J117" s="28"/>
      <c r="L117" s="96"/>
      <c r="M117" s="84"/>
    </row>
    <row r="118" spans="1:13" ht="18.75" x14ac:dyDescent="0.25">
      <c r="A118" s="214"/>
      <c r="B118" s="17"/>
      <c r="G118" s="98"/>
      <c r="H118" s="98"/>
      <c r="I118" s="34"/>
      <c r="J118" s="28"/>
      <c r="L118" s="96"/>
      <c r="M118" s="84"/>
    </row>
    <row r="119" spans="1:13" x14ac:dyDescent="0.25">
      <c r="A119" s="99"/>
      <c r="B119" s="302"/>
      <c r="C119" s="30"/>
      <c r="D119" s="30"/>
      <c r="E119" s="30"/>
      <c r="F119" s="30"/>
      <c r="G119" s="100"/>
      <c r="H119" s="100"/>
      <c r="I119" s="215"/>
      <c r="J119" s="28"/>
    </row>
    <row r="120" spans="1:13" x14ac:dyDescent="0.25">
      <c r="B120" s="583" t="s">
        <v>14</v>
      </c>
      <c r="C120" s="583"/>
      <c r="D120" s="583"/>
      <c r="E120" s="583"/>
      <c r="F120" s="583"/>
      <c r="G120" s="583"/>
      <c r="H120" s="583"/>
      <c r="I120" s="583"/>
    </row>
    <row r="121" spans="1:13" x14ac:dyDescent="0.25">
      <c r="B121" s="583" t="s">
        <v>160</v>
      </c>
      <c r="C121" s="583"/>
      <c r="D121" s="583"/>
      <c r="E121" s="583"/>
      <c r="F121" s="583"/>
      <c r="G121" s="583"/>
      <c r="H121" s="583"/>
      <c r="I121" s="583"/>
    </row>
    <row r="122" spans="1:13" x14ac:dyDescent="0.25">
      <c r="B122" s="583" t="s">
        <v>161</v>
      </c>
      <c r="C122" s="583"/>
      <c r="D122" s="583"/>
      <c r="E122" s="583"/>
      <c r="F122" s="583"/>
      <c r="G122" s="583"/>
      <c r="H122" s="583"/>
      <c r="I122" s="583"/>
    </row>
    <row r="123" spans="1:13" x14ac:dyDescent="0.25">
      <c r="B123" s="584" t="str">
        <f>B6</f>
        <v>Base Period &amp; True-Up Period 12 - Months Ending December 31, 2022</v>
      </c>
      <c r="C123" s="584"/>
      <c r="D123" s="584"/>
      <c r="E123" s="584"/>
      <c r="F123" s="584"/>
      <c r="G123" s="584"/>
      <c r="H123" s="584"/>
      <c r="I123" s="584"/>
    </row>
    <row r="124" spans="1:13" x14ac:dyDescent="0.25">
      <c r="B124" s="585" t="s">
        <v>1</v>
      </c>
      <c r="C124" s="586"/>
      <c r="D124" s="586"/>
      <c r="E124" s="586"/>
      <c r="F124" s="586"/>
      <c r="G124" s="586"/>
      <c r="H124" s="586"/>
      <c r="I124" s="586"/>
    </row>
    <row r="126" spans="1:13" x14ac:dyDescent="0.25">
      <c r="A126" s="28" t="s">
        <v>2</v>
      </c>
      <c r="B126" s="218"/>
      <c r="C126" s="218"/>
      <c r="D126" s="218"/>
      <c r="E126" s="218"/>
      <c r="F126" s="218"/>
      <c r="G126" s="218"/>
      <c r="H126" s="218"/>
      <c r="I126" s="34"/>
      <c r="J126" s="28" t="s">
        <v>2</v>
      </c>
    </row>
    <row r="127" spans="1:13" x14ac:dyDescent="0.25">
      <c r="A127" s="28" t="s">
        <v>3</v>
      </c>
      <c r="B127" s="28"/>
      <c r="C127" s="28"/>
      <c r="D127" s="28"/>
      <c r="E127" s="28"/>
      <c r="F127" s="28"/>
      <c r="G127" s="333" t="s">
        <v>5</v>
      </c>
      <c r="H127" s="218"/>
      <c r="I127" s="340" t="s">
        <v>6</v>
      </c>
      <c r="J127" s="28" t="s">
        <v>3</v>
      </c>
    </row>
    <row r="129" spans="1:10" ht="18.75" x14ac:dyDescent="0.25">
      <c r="A129" s="28">
        <v>1</v>
      </c>
      <c r="B129" s="31" t="s">
        <v>235</v>
      </c>
      <c r="J129" s="28">
        <v>1</v>
      </c>
    </row>
    <row r="130" spans="1:10" x14ac:dyDescent="0.25">
      <c r="A130" s="28">
        <f>A129+1</f>
        <v>2</v>
      </c>
      <c r="B130" s="74"/>
      <c r="J130" s="28">
        <f>J129+1</f>
        <v>2</v>
      </c>
    </row>
    <row r="131" spans="1:10" x14ac:dyDescent="0.25">
      <c r="A131" s="28">
        <f>A130+1</f>
        <v>3</v>
      </c>
      <c r="B131" s="31" t="s">
        <v>209</v>
      </c>
      <c r="J131" s="28">
        <f>J130+1</f>
        <v>3</v>
      </c>
    </row>
    <row r="132" spans="1:10" x14ac:dyDescent="0.25">
      <c r="A132" s="28">
        <f>A131+1</f>
        <v>4</v>
      </c>
      <c r="B132" s="218"/>
      <c r="J132" s="28">
        <f>J131+1</f>
        <v>4</v>
      </c>
    </row>
    <row r="133" spans="1:10" x14ac:dyDescent="0.25">
      <c r="A133" s="28">
        <f t="shared" ref="A133:A159" si="4">A132+1</f>
        <v>5</v>
      </c>
      <c r="B133" s="32" t="s">
        <v>210</v>
      </c>
      <c r="J133" s="28">
        <f t="shared" ref="J133:J159" si="5">J132+1</f>
        <v>5</v>
      </c>
    </row>
    <row r="134" spans="1:10" x14ac:dyDescent="0.25">
      <c r="A134" s="28">
        <f t="shared" si="4"/>
        <v>6</v>
      </c>
      <c r="B134" s="29" t="str">
        <f>B86</f>
        <v xml:space="preserve">     A = Sum of Preferred Stock and Return on Equity Component</v>
      </c>
      <c r="G134" s="76">
        <f>G66</f>
        <v>0</v>
      </c>
      <c r="I134" s="34" t="s">
        <v>293</v>
      </c>
      <c r="J134" s="28">
        <f t="shared" si="5"/>
        <v>6</v>
      </c>
    </row>
    <row r="135" spans="1:10" x14ac:dyDescent="0.25">
      <c r="A135" s="28">
        <f t="shared" si="4"/>
        <v>7</v>
      </c>
      <c r="B135" s="29" t="str">
        <f>B87</f>
        <v xml:space="preserve">     B = Transmission Total Federal Tax Adjustments</v>
      </c>
      <c r="G135" s="97">
        <v>0</v>
      </c>
      <c r="I135" s="71" t="s">
        <v>155</v>
      </c>
      <c r="J135" s="28">
        <f t="shared" si="5"/>
        <v>7</v>
      </c>
    </row>
    <row r="136" spans="1:10" x14ac:dyDescent="0.25">
      <c r="A136" s="28">
        <f t="shared" si="4"/>
        <v>8</v>
      </c>
      <c r="B136" s="29" t="s">
        <v>236</v>
      </c>
      <c r="G136" s="216">
        <v>0</v>
      </c>
      <c r="I136" s="71" t="s">
        <v>155</v>
      </c>
      <c r="J136" s="28">
        <f t="shared" si="5"/>
        <v>8</v>
      </c>
    </row>
    <row r="137" spans="1:10" x14ac:dyDescent="0.25">
      <c r="A137" s="28">
        <f t="shared" si="4"/>
        <v>9</v>
      </c>
      <c r="B137" s="29" t="s">
        <v>237</v>
      </c>
      <c r="G137" s="216">
        <v>0</v>
      </c>
      <c r="I137" s="71" t="s">
        <v>155</v>
      </c>
      <c r="J137" s="28">
        <f t="shared" si="5"/>
        <v>9</v>
      </c>
    </row>
    <row r="138" spans="1:10" x14ac:dyDescent="0.25">
      <c r="A138" s="28">
        <f t="shared" si="4"/>
        <v>10</v>
      </c>
      <c r="B138" s="29" t="str">
        <f>B90</f>
        <v xml:space="preserve">     FT = Federal Income Tax Rate for Rate Effective Period</v>
      </c>
      <c r="G138" s="348">
        <f>G90</f>
        <v>0.21</v>
      </c>
      <c r="I138" s="34" t="s">
        <v>294</v>
      </c>
      <c r="J138" s="28">
        <f t="shared" si="5"/>
        <v>10</v>
      </c>
    </row>
    <row r="139" spans="1:10" x14ac:dyDescent="0.25">
      <c r="A139" s="28">
        <f t="shared" si="4"/>
        <v>11</v>
      </c>
      <c r="G139" s="28"/>
      <c r="J139" s="28">
        <f t="shared" si="5"/>
        <v>11</v>
      </c>
    </row>
    <row r="140" spans="1:10" x14ac:dyDescent="0.25">
      <c r="A140" s="28">
        <f t="shared" si="4"/>
        <v>12</v>
      </c>
      <c r="B140" s="29" t="s">
        <v>238</v>
      </c>
      <c r="G140" s="83">
        <f>IFERROR((((G134)+(G136/G137))*G138-(G135/G137))/(1-G138),0)</f>
        <v>0</v>
      </c>
      <c r="I140" s="34" t="s">
        <v>239</v>
      </c>
      <c r="J140" s="28">
        <f t="shared" si="5"/>
        <v>12</v>
      </c>
    </row>
    <row r="141" spans="1:10" x14ac:dyDescent="0.25">
      <c r="A141" s="28">
        <f t="shared" si="4"/>
        <v>13</v>
      </c>
      <c r="B141" s="85" t="s">
        <v>221</v>
      </c>
      <c r="G141" s="70"/>
      <c r="J141" s="28">
        <f t="shared" si="5"/>
        <v>13</v>
      </c>
    </row>
    <row r="142" spans="1:10" x14ac:dyDescent="0.25">
      <c r="A142" s="28">
        <f t="shared" si="4"/>
        <v>14</v>
      </c>
      <c r="G142" s="28"/>
      <c r="J142" s="28">
        <f t="shared" si="5"/>
        <v>14</v>
      </c>
    </row>
    <row r="143" spans="1:10" x14ac:dyDescent="0.25">
      <c r="A143" s="28">
        <f t="shared" si="4"/>
        <v>15</v>
      </c>
      <c r="B143" s="31" t="s">
        <v>222</v>
      </c>
      <c r="G143" s="86"/>
      <c r="I143" s="87"/>
      <c r="J143" s="28">
        <f t="shared" si="5"/>
        <v>15</v>
      </c>
    </row>
    <row r="144" spans="1:10" x14ac:dyDescent="0.25">
      <c r="A144" s="28">
        <f t="shared" si="4"/>
        <v>16</v>
      </c>
      <c r="B144" s="35"/>
      <c r="G144" s="86"/>
      <c r="I144" s="75"/>
      <c r="J144" s="28">
        <f t="shared" si="5"/>
        <v>16</v>
      </c>
    </row>
    <row r="145" spans="1:10" x14ac:dyDescent="0.25">
      <c r="A145" s="28">
        <f t="shared" si="4"/>
        <v>17</v>
      </c>
      <c r="B145" s="32" t="s">
        <v>210</v>
      </c>
      <c r="G145" s="86"/>
      <c r="I145" s="75"/>
      <c r="J145" s="28">
        <f t="shared" si="5"/>
        <v>17</v>
      </c>
    </row>
    <row r="146" spans="1:10" x14ac:dyDescent="0.25">
      <c r="A146" s="28">
        <f t="shared" si="4"/>
        <v>18</v>
      </c>
      <c r="B146" s="29" t="str">
        <f>B98</f>
        <v xml:space="preserve">     A = Sum of Preferred Stock and Return on Equity Component</v>
      </c>
      <c r="G146" s="62">
        <f>G134</f>
        <v>0</v>
      </c>
      <c r="I146" s="34" t="s">
        <v>286</v>
      </c>
      <c r="J146" s="28">
        <f t="shared" si="5"/>
        <v>18</v>
      </c>
    </row>
    <row r="147" spans="1:10" x14ac:dyDescent="0.25">
      <c r="A147" s="28">
        <f t="shared" si="4"/>
        <v>19</v>
      </c>
      <c r="B147" s="29" t="str">
        <f>B99</f>
        <v xml:space="preserve">     B = Equity AFUDC Component of Transmission Depreciation Expense</v>
      </c>
      <c r="G147" s="90">
        <f>G136</f>
        <v>0</v>
      </c>
      <c r="I147" s="34" t="s">
        <v>287</v>
      </c>
      <c r="J147" s="28">
        <f t="shared" si="5"/>
        <v>19</v>
      </c>
    </row>
    <row r="148" spans="1:10" x14ac:dyDescent="0.25">
      <c r="A148" s="28">
        <f t="shared" si="4"/>
        <v>20</v>
      </c>
      <c r="B148" s="29" t="s">
        <v>240</v>
      </c>
      <c r="G148" s="90">
        <f>G137</f>
        <v>0</v>
      </c>
      <c r="I148" s="34" t="s">
        <v>288</v>
      </c>
      <c r="J148" s="28">
        <f t="shared" si="5"/>
        <v>20</v>
      </c>
    </row>
    <row r="149" spans="1:10" x14ac:dyDescent="0.25">
      <c r="A149" s="28">
        <f t="shared" si="4"/>
        <v>21</v>
      </c>
      <c r="B149" s="29" t="str">
        <f>B101</f>
        <v xml:space="preserve">     FT = Federal Income Tax Expense</v>
      </c>
      <c r="G149" s="92">
        <f>G140</f>
        <v>0</v>
      </c>
      <c r="I149" s="34" t="s">
        <v>289</v>
      </c>
      <c r="J149" s="28">
        <f t="shared" si="5"/>
        <v>21</v>
      </c>
    </row>
    <row r="150" spans="1:10" x14ac:dyDescent="0.25">
      <c r="A150" s="28">
        <f t="shared" si="4"/>
        <v>22</v>
      </c>
      <c r="B150" s="29" t="str">
        <f>B102</f>
        <v xml:space="preserve">     ST = State Income Tax Rate for Rate Effective Period</v>
      </c>
      <c r="G150" s="349">
        <f>G102</f>
        <v>8.8400000000000006E-2</v>
      </c>
      <c r="I150" s="34" t="s">
        <v>295</v>
      </c>
      <c r="J150" s="28">
        <f t="shared" si="5"/>
        <v>22</v>
      </c>
    </row>
    <row r="151" spans="1:10" x14ac:dyDescent="0.25">
      <c r="A151" s="28">
        <f t="shared" si="4"/>
        <v>23</v>
      </c>
      <c r="B151" s="302"/>
      <c r="G151" s="93"/>
      <c r="I151" s="89"/>
      <c r="J151" s="28">
        <f t="shared" si="5"/>
        <v>23</v>
      </c>
    </row>
    <row r="152" spans="1:10" x14ac:dyDescent="0.25">
      <c r="A152" s="28">
        <f t="shared" si="4"/>
        <v>24</v>
      </c>
      <c r="B152" s="29" t="s">
        <v>228</v>
      </c>
      <c r="G152" s="350">
        <f>IFERROR(((G146)+(G147/G148)+G140)*G150/(1-G150),0)</f>
        <v>0</v>
      </c>
      <c r="I152" s="34" t="s">
        <v>229</v>
      </c>
      <c r="J152" s="28">
        <f t="shared" si="5"/>
        <v>24</v>
      </c>
    </row>
    <row r="153" spans="1:10" x14ac:dyDescent="0.25">
      <c r="A153" s="28">
        <f t="shared" si="4"/>
        <v>25</v>
      </c>
      <c r="B153" s="85" t="s">
        <v>230</v>
      </c>
      <c r="G153" s="28"/>
      <c r="I153" s="34"/>
      <c r="J153" s="28">
        <f t="shared" si="5"/>
        <v>25</v>
      </c>
    </row>
    <row r="154" spans="1:10" x14ac:dyDescent="0.25">
      <c r="A154" s="28">
        <f t="shared" si="4"/>
        <v>26</v>
      </c>
      <c r="G154" s="28"/>
      <c r="I154" s="34"/>
      <c r="J154" s="28">
        <f t="shared" si="5"/>
        <v>26</v>
      </c>
    </row>
    <row r="155" spans="1:10" x14ac:dyDescent="0.25">
      <c r="A155" s="28">
        <f t="shared" si="4"/>
        <v>27</v>
      </c>
      <c r="B155" s="31" t="s">
        <v>231</v>
      </c>
      <c r="G155" s="83">
        <f>G152+G140</f>
        <v>0</v>
      </c>
      <c r="I155" s="34" t="s">
        <v>290</v>
      </c>
      <c r="J155" s="28">
        <f t="shared" si="5"/>
        <v>27</v>
      </c>
    </row>
    <row r="156" spans="1:10" x14ac:dyDescent="0.25">
      <c r="A156" s="28">
        <f t="shared" si="4"/>
        <v>28</v>
      </c>
      <c r="G156" s="28"/>
      <c r="I156" s="34"/>
      <c r="J156" s="28">
        <f t="shared" si="5"/>
        <v>28</v>
      </c>
    </row>
    <row r="157" spans="1:10" x14ac:dyDescent="0.25">
      <c r="A157" s="28">
        <f t="shared" si="4"/>
        <v>29</v>
      </c>
      <c r="B157" s="31" t="s">
        <v>241</v>
      </c>
      <c r="G157" s="351">
        <f>G64</f>
        <v>0</v>
      </c>
      <c r="I157" s="34" t="s">
        <v>296</v>
      </c>
      <c r="J157" s="28">
        <f t="shared" si="5"/>
        <v>29</v>
      </c>
    </row>
    <row r="158" spans="1:10" x14ac:dyDescent="0.25">
      <c r="A158" s="28">
        <f t="shared" si="4"/>
        <v>30</v>
      </c>
      <c r="G158" s="28"/>
      <c r="I158" s="34"/>
      <c r="J158" s="28">
        <f t="shared" si="5"/>
        <v>30</v>
      </c>
    </row>
    <row r="159" spans="1:10" ht="19.5" thickBot="1" x14ac:dyDescent="0.3">
      <c r="A159" s="28">
        <f t="shared" si="4"/>
        <v>31</v>
      </c>
      <c r="B159" s="31" t="s">
        <v>242</v>
      </c>
      <c r="G159" s="101">
        <f>G155+G157</f>
        <v>0</v>
      </c>
      <c r="I159" s="34" t="s">
        <v>292</v>
      </c>
      <c r="J159" s="28">
        <f t="shared" si="5"/>
        <v>31</v>
      </c>
    </row>
    <row r="160" spans="1:10" ht="16.5" thickTop="1" x14ac:dyDescent="0.25"/>
    <row r="162" spans="1:2" ht="18.75" x14ac:dyDescent="0.25">
      <c r="A162" s="38"/>
      <c r="B162" s="17"/>
    </row>
  </sheetData>
  <mergeCells count="15">
    <mergeCell ref="B122:I122"/>
    <mergeCell ref="B123:I123"/>
    <mergeCell ref="B124:I124"/>
    <mergeCell ref="B73:I73"/>
    <mergeCell ref="B74:I74"/>
    <mergeCell ref="B75:I75"/>
    <mergeCell ref="B76:I76"/>
    <mergeCell ref="B120:I120"/>
    <mergeCell ref="B121:I121"/>
    <mergeCell ref="B72:I72"/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10.&amp;P&amp;R&amp;A</oddFooter>
  </headerFooter>
  <rowBreaks count="2" manualBreakCount="2">
    <brk id="70" max="9" man="1"/>
    <brk id="118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J72"/>
  <sheetViews>
    <sheetView zoomScaleNormal="100" workbookViewId="0">
      <selection activeCell="B2" sqref="B2:H2"/>
    </sheetView>
  </sheetViews>
  <sheetFormatPr defaultColWidth="9.140625" defaultRowHeight="15.75" x14ac:dyDescent="0.25"/>
  <cols>
    <col min="1" max="1" width="5.140625" style="296" customWidth="1"/>
    <col min="2" max="2" width="12.5703125" style="306" customWidth="1"/>
    <col min="3" max="3" width="20" style="306" customWidth="1"/>
    <col min="4" max="8" width="21.5703125" style="306" customWidth="1"/>
    <col min="9" max="9" width="5.140625" style="296" customWidth="1"/>
    <col min="10" max="10" width="13.5703125" style="306" customWidth="1"/>
    <col min="11" max="11" width="12.5703125" style="306" customWidth="1"/>
    <col min="12" max="16384" width="9.140625" style="306"/>
  </cols>
  <sheetData>
    <row r="1" spans="1:10" x14ac:dyDescent="0.25">
      <c r="D1" s="307"/>
    </row>
    <row r="2" spans="1:10" x14ac:dyDescent="0.25">
      <c r="B2" s="587" t="s">
        <v>14</v>
      </c>
      <c r="C2" s="587"/>
      <c r="D2" s="587"/>
      <c r="E2" s="587"/>
      <c r="F2" s="587"/>
      <c r="G2" s="587"/>
      <c r="H2" s="587"/>
      <c r="I2" s="308"/>
    </row>
    <row r="3" spans="1:10" x14ac:dyDescent="0.25">
      <c r="B3" s="588" t="s">
        <v>356</v>
      </c>
      <c r="C3" s="588"/>
      <c r="D3" s="588"/>
      <c r="E3" s="588"/>
      <c r="F3" s="588"/>
      <c r="G3" s="588"/>
      <c r="H3" s="588"/>
      <c r="I3" s="308"/>
    </row>
    <row r="4" spans="1:10" x14ac:dyDescent="0.25">
      <c r="B4" s="588" t="s">
        <v>321</v>
      </c>
      <c r="C4" s="588"/>
      <c r="D4" s="588"/>
      <c r="E4" s="588"/>
      <c r="F4" s="588"/>
      <c r="G4" s="588"/>
      <c r="H4" s="588"/>
      <c r="I4" s="308"/>
    </row>
    <row r="5" spans="1:10" x14ac:dyDescent="0.25">
      <c r="B5" s="589" t="s">
        <v>1</v>
      </c>
      <c r="C5" s="589"/>
      <c r="D5" s="589"/>
      <c r="E5" s="589"/>
      <c r="F5" s="589"/>
      <c r="G5" s="589"/>
      <c r="H5" s="589"/>
      <c r="I5" s="308"/>
    </row>
    <row r="6" spans="1:10" x14ac:dyDescent="0.25">
      <c r="A6" s="308"/>
      <c r="B6" s="308"/>
      <c r="C6" s="308"/>
      <c r="D6" s="308"/>
      <c r="E6" s="308"/>
      <c r="F6" s="308"/>
      <c r="G6" s="308"/>
      <c r="H6" s="308"/>
      <c r="I6" s="308"/>
    </row>
    <row r="7" spans="1:10" x14ac:dyDescent="0.25">
      <c r="A7" s="28" t="s">
        <v>2</v>
      </c>
      <c r="B7" s="35"/>
      <c r="I7" s="28" t="s">
        <v>2</v>
      </c>
    </row>
    <row r="8" spans="1:10" x14ac:dyDescent="0.25">
      <c r="A8" s="333" t="s">
        <v>3</v>
      </c>
      <c r="B8" s="35"/>
      <c r="I8" s="333" t="s">
        <v>3</v>
      </c>
    </row>
    <row r="9" spans="1:10" x14ac:dyDescent="0.25">
      <c r="A9" s="28">
        <v>1</v>
      </c>
      <c r="C9" s="201" t="s">
        <v>122</v>
      </c>
      <c r="D9" s="201" t="s">
        <v>123</v>
      </c>
      <c r="E9" s="201" t="s">
        <v>124</v>
      </c>
      <c r="F9" s="201" t="s">
        <v>125</v>
      </c>
      <c r="G9" s="201" t="s">
        <v>126</v>
      </c>
      <c r="H9" s="201" t="s">
        <v>127</v>
      </c>
      <c r="I9" s="28">
        <v>1</v>
      </c>
    </row>
    <row r="10" spans="1:10" x14ac:dyDescent="0.25">
      <c r="A10" s="28">
        <f t="shared" ref="A10:A44" si="0">A9+1</f>
        <v>2</v>
      </c>
      <c r="B10" s="309" t="s">
        <v>128</v>
      </c>
      <c r="C10" s="28"/>
      <c r="D10" s="39" t="s">
        <v>244</v>
      </c>
      <c r="E10" s="28"/>
      <c r="F10" s="28" t="s">
        <v>245</v>
      </c>
      <c r="G10" s="28" t="s">
        <v>246</v>
      </c>
      <c r="H10" s="39" t="s">
        <v>247</v>
      </c>
      <c r="I10" s="28">
        <f t="shared" ref="I10:I44" si="1">I9+1</f>
        <v>2</v>
      </c>
    </row>
    <row r="11" spans="1:10" x14ac:dyDescent="0.25">
      <c r="A11" s="28">
        <f t="shared" si="0"/>
        <v>3</v>
      </c>
      <c r="C11" s="201"/>
      <c r="F11" s="218" t="s">
        <v>129</v>
      </c>
      <c r="H11" s="218" t="s">
        <v>129</v>
      </c>
      <c r="I11" s="28">
        <f t="shared" si="1"/>
        <v>3</v>
      </c>
    </row>
    <row r="12" spans="1:10" x14ac:dyDescent="0.25">
      <c r="A12" s="28">
        <f t="shared" si="0"/>
        <v>4</v>
      </c>
      <c r="C12" s="201"/>
      <c r="D12" s="218" t="s">
        <v>130</v>
      </c>
      <c r="E12" s="218"/>
      <c r="F12" s="218" t="s">
        <v>131</v>
      </c>
      <c r="H12" s="218" t="s">
        <v>131</v>
      </c>
      <c r="I12" s="28">
        <f t="shared" si="1"/>
        <v>4</v>
      </c>
    </row>
    <row r="13" spans="1:10" x14ac:dyDescent="0.25">
      <c r="A13" s="28">
        <f t="shared" si="0"/>
        <v>5</v>
      </c>
      <c r="C13" s="218"/>
      <c r="D13" s="218" t="s">
        <v>131</v>
      </c>
      <c r="E13" s="218" t="s">
        <v>130</v>
      </c>
      <c r="F13" s="218" t="s">
        <v>132</v>
      </c>
      <c r="H13" s="218" t="s">
        <v>132</v>
      </c>
      <c r="I13" s="28">
        <f t="shared" si="1"/>
        <v>5</v>
      </c>
    </row>
    <row r="14" spans="1:10" x14ac:dyDescent="0.25">
      <c r="A14" s="28">
        <f t="shared" si="0"/>
        <v>6</v>
      </c>
      <c r="C14" s="218"/>
      <c r="D14" s="218" t="s">
        <v>132</v>
      </c>
      <c r="E14" s="218" t="s">
        <v>133</v>
      </c>
      <c r="F14" s="218" t="s">
        <v>134</v>
      </c>
      <c r="G14" s="218"/>
      <c r="H14" s="218" t="s">
        <v>134</v>
      </c>
      <c r="I14" s="28">
        <f t="shared" si="1"/>
        <v>6</v>
      </c>
    </row>
    <row r="15" spans="1:10" ht="18.75" x14ac:dyDescent="0.25">
      <c r="A15" s="28">
        <f t="shared" si="0"/>
        <v>7</v>
      </c>
      <c r="B15" s="367" t="s">
        <v>135</v>
      </c>
      <c r="C15" s="367" t="s">
        <v>136</v>
      </c>
      <c r="D15" s="368" t="s">
        <v>134</v>
      </c>
      <c r="E15" s="368" t="s">
        <v>248</v>
      </c>
      <c r="F15" s="368" t="s">
        <v>137</v>
      </c>
      <c r="G15" s="369" t="s">
        <v>133</v>
      </c>
      <c r="H15" s="368" t="s">
        <v>138</v>
      </c>
      <c r="I15" s="28">
        <f t="shared" si="1"/>
        <v>7</v>
      </c>
    </row>
    <row r="16" spans="1:10" x14ac:dyDescent="0.25">
      <c r="A16" s="28">
        <f t="shared" si="0"/>
        <v>8</v>
      </c>
      <c r="B16" s="335" t="s">
        <v>139</v>
      </c>
      <c r="C16" s="336">
        <v>2022</v>
      </c>
      <c r="D16" s="445">
        <f>'Pg2 App XII C6 Comparison'!G53/12</f>
        <v>5.9419879801614194E-2</v>
      </c>
      <c r="E16" s="310">
        <v>2.8E-3</v>
      </c>
      <c r="F16" s="448">
        <f>+D16</f>
        <v>5.9419879801614194E-2</v>
      </c>
      <c r="G16" s="449">
        <f>(D16/2)*E16</f>
        <v>8.3187831722259873E-5</v>
      </c>
      <c r="H16" s="450">
        <f t="shared" ref="H16" si="2">F16+G16</f>
        <v>5.9503067633336452E-2</v>
      </c>
      <c r="I16" s="28">
        <f t="shared" si="1"/>
        <v>8</v>
      </c>
      <c r="J16" s="311"/>
    </row>
    <row r="17" spans="1:10" x14ac:dyDescent="0.25">
      <c r="A17" s="28">
        <f t="shared" si="0"/>
        <v>9</v>
      </c>
      <c r="B17" s="335" t="s">
        <v>140</v>
      </c>
      <c r="C17" s="336">
        <f>C16</f>
        <v>2022</v>
      </c>
      <c r="D17" s="446">
        <f>$D$16</f>
        <v>5.9419879801614194E-2</v>
      </c>
      <c r="E17" s="310">
        <v>2.5000000000000001E-3</v>
      </c>
      <c r="F17" s="451">
        <f t="shared" ref="F17:F44" si="3">H16+D17</f>
        <v>0.11892294743495065</v>
      </c>
      <c r="G17" s="452">
        <f t="shared" ref="G17:G44" si="4">(H16+F17)/2*E17</f>
        <v>2.2303251883535886E-4</v>
      </c>
      <c r="H17" s="453">
        <f t="shared" ref="H17:H44" si="5">F17+G17</f>
        <v>0.11914597995378601</v>
      </c>
      <c r="I17" s="28">
        <f t="shared" si="1"/>
        <v>9</v>
      </c>
      <c r="J17" s="311"/>
    </row>
    <row r="18" spans="1:10" x14ac:dyDescent="0.25">
      <c r="A18" s="28">
        <f t="shared" si="0"/>
        <v>10</v>
      </c>
      <c r="B18" s="335" t="s">
        <v>141</v>
      </c>
      <c r="C18" s="336">
        <f t="shared" ref="C18:C26" si="6">C17</f>
        <v>2022</v>
      </c>
      <c r="D18" s="446">
        <f t="shared" ref="D18:D27" si="7">$D$16</f>
        <v>5.9419879801614194E-2</v>
      </c>
      <c r="E18" s="310">
        <v>2.8E-3</v>
      </c>
      <c r="F18" s="451">
        <f t="shared" si="3"/>
        <v>0.17856585975540021</v>
      </c>
      <c r="G18" s="452">
        <f t="shared" si="4"/>
        <v>4.1679657559286074E-4</v>
      </c>
      <c r="H18" s="453">
        <f t="shared" si="5"/>
        <v>0.17898265633099306</v>
      </c>
      <c r="I18" s="28">
        <f t="shared" si="1"/>
        <v>10</v>
      </c>
      <c r="J18" s="311"/>
    </row>
    <row r="19" spans="1:10" x14ac:dyDescent="0.25">
      <c r="A19" s="28">
        <f t="shared" si="0"/>
        <v>11</v>
      </c>
      <c r="B19" s="335" t="s">
        <v>142</v>
      </c>
      <c r="C19" s="336">
        <f t="shared" si="6"/>
        <v>2022</v>
      </c>
      <c r="D19" s="446">
        <f t="shared" si="7"/>
        <v>5.9419879801614194E-2</v>
      </c>
      <c r="E19" s="310">
        <v>2.7000000000000001E-3</v>
      </c>
      <c r="F19" s="451">
        <f t="shared" si="3"/>
        <v>0.23840253613260726</v>
      </c>
      <c r="G19" s="452">
        <f t="shared" si="4"/>
        <v>5.6347000982586045E-4</v>
      </c>
      <c r="H19" s="453">
        <f t="shared" si="5"/>
        <v>0.23896600614243313</v>
      </c>
      <c r="I19" s="28">
        <f t="shared" si="1"/>
        <v>11</v>
      </c>
      <c r="J19" s="311"/>
    </row>
    <row r="20" spans="1:10" x14ac:dyDescent="0.25">
      <c r="A20" s="28">
        <f t="shared" si="0"/>
        <v>12</v>
      </c>
      <c r="B20" s="335" t="s">
        <v>143</v>
      </c>
      <c r="C20" s="336">
        <f t="shared" si="6"/>
        <v>2022</v>
      </c>
      <c r="D20" s="446">
        <f t="shared" si="7"/>
        <v>5.9419879801614194E-2</v>
      </c>
      <c r="E20" s="310">
        <v>2.8E-3</v>
      </c>
      <c r="F20" s="451">
        <f t="shared" si="3"/>
        <v>0.2983858859440473</v>
      </c>
      <c r="G20" s="452">
        <f t="shared" si="4"/>
        <v>7.5229264892107248E-4</v>
      </c>
      <c r="H20" s="453">
        <f t="shared" si="5"/>
        <v>0.29913817859296837</v>
      </c>
      <c r="I20" s="28">
        <f t="shared" si="1"/>
        <v>12</v>
      </c>
      <c r="J20" s="311"/>
    </row>
    <row r="21" spans="1:10" x14ac:dyDescent="0.25">
      <c r="A21" s="28">
        <f t="shared" si="0"/>
        <v>13</v>
      </c>
      <c r="B21" s="335" t="s">
        <v>144</v>
      </c>
      <c r="C21" s="336">
        <f t="shared" si="6"/>
        <v>2022</v>
      </c>
      <c r="D21" s="446">
        <f t="shared" si="7"/>
        <v>5.9419879801614194E-2</v>
      </c>
      <c r="E21" s="310">
        <v>2.7000000000000001E-3</v>
      </c>
      <c r="F21" s="451">
        <f t="shared" si="3"/>
        <v>0.35855805839458255</v>
      </c>
      <c r="G21" s="452">
        <f t="shared" si="4"/>
        <v>8.8788991993319385E-4</v>
      </c>
      <c r="H21" s="453">
        <f t="shared" si="5"/>
        <v>0.35944594831451576</v>
      </c>
      <c r="I21" s="28">
        <f t="shared" si="1"/>
        <v>13</v>
      </c>
      <c r="J21" s="311"/>
    </row>
    <row r="22" spans="1:10" x14ac:dyDescent="0.25">
      <c r="A22" s="28">
        <f t="shared" si="0"/>
        <v>14</v>
      </c>
      <c r="B22" s="335" t="s">
        <v>145</v>
      </c>
      <c r="C22" s="336">
        <f t="shared" si="6"/>
        <v>2022</v>
      </c>
      <c r="D22" s="446">
        <f t="shared" si="7"/>
        <v>5.9419879801614194E-2</v>
      </c>
      <c r="E22" s="310">
        <v>3.0999999999999999E-3</v>
      </c>
      <c r="F22" s="451">
        <f t="shared" si="3"/>
        <v>0.41886582811612993</v>
      </c>
      <c r="G22" s="452">
        <f t="shared" si="4"/>
        <v>1.2063832534675008E-3</v>
      </c>
      <c r="H22" s="453">
        <f t="shared" si="5"/>
        <v>0.42007221136959744</v>
      </c>
      <c r="I22" s="28">
        <f t="shared" si="1"/>
        <v>14</v>
      </c>
      <c r="J22" s="311"/>
    </row>
    <row r="23" spans="1:10" x14ac:dyDescent="0.25">
      <c r="A23" s="28">
        <f t="shared" si="0"/>
        <v>15</v>
      </c>
      <c r="B23" s="335" t="s">
        <v>146</v>
      </c>
      <c r="C23" s="336">
        <f t="shared" si="6"/>
        <v>2022</v>
      </c>
      <c r="D23" s="446">
        <f t="shared" si="7"/>
        <v>5.9419879801614194E-2</v>
      </c>
      <c r="E23" s="310">
        <v>3.0999999999999999E-3</v>
      </c>
      <c r="F23" s="451">
        <f t="shared" si="3"/>
        <v>0.47949209117121161</v>
      </c>
      <c r="G23" s="452">
        <f t="shared" si="4"/>
        <v>1.3943246689382541E-3</v>
      </c>
      <c r="H23" s="453">
        <f t="shared" si="5"/>
        <v>0.48088641584014985</v>
      </c>
      <c r="I23" s="28">
        <f t="shared" si="1"/>
        <v>15</v>
      </c>
      <c r="J23" s="311"/>
    </row>
    <row r="24" spans="1:10" x14ac:dyDescent="0.25">
      <c r="A24" s="28">
        <f t="shared" si="0"/>
        <v>16</v>
      </c>
      <c r="B24" s="335" t="s">
        <v>147</v>
      </c>
      <c r="C24" s="336">
        <f t="shared" si="6"/>
        <v>2022</v>
      </c>
      <c r="D24" s="446">
        <f t="shared" si="7"/>
        <v>5.9419879801614194E-2</v>
      </c>
      <c r="E24" s="310">
        <v>3.0000000000000001E-3</v>
      </c>
      <c r="F24" s="451">
        <f t="shared" si="3"/>
        <v>0.54030629564176402</v>
      </c>
      <c r="G24" s="452">
        <f t="shared" si="4"/>
        <v>1.5317890672228709E-3</v>
      </c>
      <c r="H24" s="453">
        <f t="shared" si="5"/>
        <v>0.54183808470898687</v>
      </c>
      <c r="I24" s="28">
        <f t="shared" si="1"/>
        <v>16</v>
      </c>
      <c r="J24" s="311"/>
    </row>
    <row r="25" spans="1:10" x14ac:dyDescent="0.25">
      <c r="A25" s="28">
        <f t="shared" si="0"/>
        <v>17</v>
      </c>
      <c r="B25" s="335" t="s">
        <v>148</v>
      </c>
      <c r="C25" s="336">
        <f t="shared" si="6"/>
        <v>2022</v>
      </c>
      <c r="D25" s="446">
        <f t="shared" si="7"/>
        <v>5.9419879801614194E-2</v>
      </c>
      <c r="E25" s="310">
        <v>4.1999999999999997E-3</v>
      </c>
      <c r="F25" s="451">
        <f t="shared" si="3"/>
        <v>0.6012579645106011</v>
      </c>
      <c r="G25" s="452">
        <f t="shared" si="4"/>
        <v>2.4005017033611343E-3</v>
      </c>
      <c r="H25" s="453">
        <f t="shared" si="5"/>
        <v>0.60365846621396224</v>
      </c>
      <c r="I25" s="28">
        <f t="shared" si="1"/>
        <v>17</v>
      </c>
      <c r="J25" s="311"/>
    </row>
    <row r="26" spans="1:10" x14ac:dyDescent="0.25">
      <c r="A26" s="28">
        <f t="shared" si="0"/>
        <v>18</v>
      </c>
      <c r="B26" s="335" t="s">
        <v>149</v>
      </c>
      <c r="C26" s="336">
        <f t="shared" si="6"/>
        <v>2022</v>
      </c>
      <c r="D26" s="446">
        <f t="shared" si="7"/>
        <v>5.9419879801614194E-2</v>
      </c>
      <c r="E26" s="310">
        <v>4.0000000000000001E-3</v>
      </c>
      <c r="F26" s="451">
        <f t="shared" si="3"/>
        <v>0.66307834601557647</v>
      </c>
      <c r="G26" s="452">
        <f t="shared" si="4"/>
        <v>2.5334736244590774E-3</v>
      </c>
      <c r="H26" s="453">
        <f t="shared" si="5"/>
        <v>0.66561181964003557</v>
      </c>
      <c r="I26" s="28">
        <f t="shared" si="1"/>
        <v>18</v>
      </c>
      <c r="J26" s="311"/>
    </row>
    <row r="27" spans="1:10" x14ac:dyDescent="0.25">
      <c r="A27" s="28">
        <f t="shared" si="0"/>
        <v>19</v>
      </c>
      <c r="B27" s="337" t="s">
        <v>150</v>
      </c>
      <c r="C27" s="338">
        <f>C26</f>
        <v>2022</v>
      </c>
      <c r="D27" s="447">
        <f t="shared" si="7"/>
        <v>5.9419879801614194E-2</v>
      </c>
      <c r="E27" s="339">
        <v>4.1999999999999997E-3</v>
      </c>
      <c r="F27" s="454">
        <f t="shared" si="3"/>
        <v>0.7250316994416498</v>
      </c>
      <c r="G27" s="455">
        <f t="shared" si="4"/>
        <v>2.9203513900715392E-3</v>
      </c>
      <c r="H27" s="456">
        <f t="shared" si="5"/>
        <v>0.72795205083172132</v>
      </c>
      <c r="I27" s="28">
        <f t="shared" si="1"/>
        <v>19</v>
      </c>
      <c r="J27" s="311"/>
    </row>
    <row r="28" spans="1:10" x14ac:dyDescent="0.25">
      <c r="A28" s="28">
        <f t="shared" si="0"/>
        <v>20</v>
      </c>
      <c r="B28" s="335" t="s">
        <v>139</v>
      </c>
      <c r="C28" s="336">
        <v>2023</v>
      </c>
      <c r="D28" s="322"/>
      <c r="E28" s="310">
        <v>5.4000000000000003E-3</v>
      </c>
      <c r="F28" s="451">
        <f t="shared" si="3"/>
        <v>0.72795205083172132</v>
      </c>
      <c r="G28" s="452">
        <f t="shared" si="4"/>
        <v>3.9309410744912954E-3</v>
      </c>
      <c r="H28" s="453">
        <f t="shared" si="5"/>
        <v>0.73188299190621264</v>
      </c>
      <c r="I28" s="28">
        <f t="shared" si="1"/>
        <v>20</v>
      </c>
      <c r="J28" s="311"/>
    </row>
    <row r="29" spans="1:10" x14ac:dyDescent="0.25">
      <c r="A29" s="28">
        <f t="shared" si="0"/>
        <v>21</v>
      </c>
      <c r="B29" s="335" t="s">
        <v>140</v>
      </c>
      <c r="C29" s="336">
        <v>2023</v>
      </c>
      <c r="D29" s="322"/>
      <c r="E29" s="310">
        <v>4.7999999999999996E-3</v>
      </c>
      <c r="F29" s="451">
        <f t="shared" si="3"/>
        <v>0.73188299190621264</v>
      </c>
      <c r="G29" s="452">
        <f t="shared" si="4"/>
        <v>3.5130383611498206E-3</v>
      </c>
      <c r="H29" s="453">
        <f t="shared" si="5"/>
        <v>0.73539603026736244</v>
      </c>
      <c r="I29" s="28">
        <f t="shared" si="1"/>
        <v>21</v>
      </c>
      <c r="J29" s="311"/>
    </row>
    <row r="30" spans="1:10" x14ac:dyDescent="0.25">
      <c r="A30" s="28">
        <f t="shared" si="0"/>
        <v>22</v>
      </c>
      <c r="B30" s="335" t="s">
        <v>141</v>
      </c>
      <c r="C30" s="336">
        <v>2023</v>
      </c>
      <c r="D30" s="322"/>
      <c r="E30" s="310">
        <v>5.4000000000000003E-3</v>
      </c>
      <c r="F30" s="451">
        <f t="shared" si="3"/>
        <v>0.73539603026736244</v>
      </c>
      <c r="G30" s="452">
        <f t="shared" si="4"/>
        <v>3.9711385634437577E-3</v>
      </c>
      <c r="H30" s="453">
        <f t="shared" si="5"/>
        <v>0.73936716883080622</v>
      </c>
      <c r="I30" s="28">
        <f t="shared" si="1"/>
        <v>22</v>
      </c>
      <c r="J30" s="311"/>
    </row>
    <row r="31" spans="1:10" x14ac:dyDescent="0.25">
      <c r="A31" s="28">
        <f t="shared" si="0"/>
        <v>23</v>
      </c>
      <c r="B31" s="335" t="s">
        <v>142</v>
      </c>
      <c r="C31" s="336">
        <v>2023</v>
      </c>
      <c r="D31" s="322"/>
      <c r="E31" s="310">
        <v>6.1999999999999998E-3</v>
      </c>
      <c r="F31" s="451">
        <f t="shared" si="3"/>
        <v>0.73936716883080622</v>
      </c>
      <c r="G31" s="452">
        <f t="shared" si="4"/>
        <v>4.5840764467509985E-3</v>
      </c>
      <c r="H31" s="453">
        <f t="shared" si="5"/>
        <v>0.74395124527755718</v>
      </c>
      <c r="I31" s="28">
        <f t="shared" si="1"/>
        <v>23</v>
      </c>
      <c r="J31" s="311"/>
    </row>
    <row r="32" spans="1:10" x14ac:dyDescent="0.25">
      <c r="A32" s="28">
        <f t="shared" si="0"/>
        <v>24</v>
      </c>
      <c r="B32" s="335" t="s">
        <v>143</v>
      </c>
      <c r="C32" s="336">
        <v>2023</v>
      </c>
      <c r="D32" s="322"/>
      <c r="E32" s="310">
        <v>6.4000000000000003E-3</v>
      </c>
      <c r="F32" s="451">
        <f t="shared" si="3"/>
        <v>0.74395124527755718</v>
      </c>
      <c r="G32" s="452">
        <f t="shared" si="4"/>
        <v>4.7612879697763663E-3</v>
      </c>
      <c r="H32" s="453">
        <f t="shared" si="5"/>
        <v>0.74871253324733356</v>
      </c>
      <c r="I32" s="28">
        <f t="shared" si="1"/>
        <v>24</v>
      </c>
      <c r="J32" s="311"/>
    </row>
    <row r="33" spans="1:10" x14ac:dyDescent="0.25">
      <c r="A33" s="28">
        <f t="shared" si="0"/>
        <v>25</v>
      </c>
      <c r="B33" s="335" t="s">
        <v>144</v>
      </c>
      <c r="C33" s="336">
        <v>2023</v>
      </c>
      <c r="D33" s="322"/>
      <c r="E33" s="310">
        <v>6.1999999999999998E-3</v>
      </c>
      <c r="F33" s="451">
        <f t="shared" si="3"/>
        <v>0.74871253324733356</v>
      </c>
      <c r="G33" s="452">
        <f t="shared" si="4"/>
        <v>4.6420177061334677E-3</v>
      </c>
      <c r="H33" s="453">
        <f t="shared" si="5"/>
        <v>0.75335455095346704</v>
      </c>
      <c r="I33" s="28">
        <f t="shared" si="1"/>
        <v>25</v>
      </c>
      <c r="J33" s="311"/>
    </row>
    <row r="34" spans="1:10" x14ac:dyDescent="0.25">
      <c r="A34" s="28">
        <f t="shared" si="0"/>
        <v>26</v>
      </c>
      <c r="B34" s="335" t="s">
        <v>145</v>
      </c>
      <c r="C34" s="336">
        <v>2023</v>
      </c>
      <c r="D34" s="322"/>
      <c r="E34" s="310">
        <v>6.7999999999999996E-3</v>
      </c>
      <c r="F34" s="451">
        <f t="shared" si="3"/>
        <v>0.75335455095346704</v>
      </c>
      <c r="G34" s="452">
        <f t="shared" si="4"/>
        <v>5.1228109464835758E-3</v>
      </c>
      <c r="H34" s="453">
        <f t="shared" si="5"/>
        <v>0.75847736189995063</v>
      </c>
      <c r="I34" s="28">
        <f t="shared" si="1"/>
        <v>26</v>
      </c>
      <c r="J34" s="311"/>
    </row>
    <row r="35" spans="1:10" x14ac:dyDescent="0.25">
      <c r="A35" s="28">
        <f t="shared" si="0"/>
        <v>27</v>
      </c>
      <c r="B35" s="335" t="s">
        <v>146</v>
      </c>
      <c r="C35" s="336">
        <v>2023</v>
      </c>
      <c r="D35" s="322"/>
      <c r="E35" s="310">
        <v>6.7999999999999996E-3</v>
      </c>
      <c r="F35" s="451">
        <f t="shared" si="3"/>
        <v>0.75847736189995063</v>
      </c>
      <c r="G35" s="452">
        <f t="shared" si="4"/>
        <v>5.1576460609196644E-3</v>
      </c>
      <c r="H35" s="453">
        <f t="shared" si="5"/>
        <v>0.76363500796087025</v>
      </c>
      <c r="I35" s="28">
        <f t="shared" si="1"/>
        <v>27</v>
      </c>
      <c r="J35" s="311"/>
    </row>
    <row r="36" spans="1:10" x14ac:dyDescent="0.25">
      <c r="A36" s="28">
        <f t="shared" si="0"/>
        <v>28</v>
      </c>
      <c r="B36" s="335" t="s">
        <v>147</v>
      </c>
      <c r="C36" s="336">
        <v>2023</v>
      </c>
      <c r="D36" s="322"/>
      <c r="E36" s="310">
        <v>6.6E-3</v>
      </c>
      <c r="F36" s="451">
        <f t="shared" si="3"/>
        <v>0.76363500796087025</v>
      </c>
      <c r="G36" s="452">
        <f t="shared" si="4"/>
        <v>5.0399910525417433E-3</v>
      </c>
      <c r="H36" s="453">
        <f t="shared" si="5"/>
        <v>0.76867499901341196</v>
      </c>
      <c r="I36" s="28">
        <f t="shared" si="1"/>
        <v>28</v>
      </c>
      <c r="J36" s="311"/>
    </row>
    <row r="37" spans="1:10" x14ac:dyDescent="0.25">
      <c r="A37" s="28">
        <f t="shared" si="0"/>
        <v>29</v>
      </c>
      <c r="B37" s="335" t="s">
        <v>148</v>
      </c>
      <c r="C37" s="336">
        <v>2023</v>
      </c>
      <c r="D37" s="322"/>
      <c r="E37" s="310">
        <v>7.1000000000000004E-3</v>
      </c>
      <c r="F37" s="451">
        <f t="shared" si="3"/>
        <v>0.76867499901341196</v>
      </c>
      <c r="G37" s="452">
        <f t="shared" si="4"/>
        <v>5.4575924929952252E-3</v>
      </c>
      <c r="H37" s="453">
        <f t="shared" si="5"/>
        <v>0.77413259150640723</v>
      </c>
      <c r="I37" s="28">
        <f t="shared" si="1"/>
        <v>29</v>
      </c>
      <c r="J37" s="311"/>
    </row>
    <row r="38" spans="1:10" x14ac:dyDescent="0.25">
      <c r="A38" s="28">
        <f t="shared" si="0"/>
        <v>30</v>
      </c>
      <c r="B38" s="335" t="s">
        <v>149</v>
      </c>
      <c r="C38" s="336">
        <v>2023</v>
      </c>
      <c r="D38" s="322"/>
      <c r="E38" s="310">
        <v>6.8999999999999999E-3</v>
      </c>
      <c r="F38" s="451">
        <f t="shared" si="3"/>
        <v>0.77413259150640723</v>
      </c>
      <c r="G38" s="452">
        <f t="shared" si="4"/>
        <v>5.3415148813942097E-3</v>
      </c>
      <c r="H38" s="453">
        <f t="shared" si="5"/>
        <v>0.77947410638780146</v>
      </c>
      <c r="I38" s="28">
        <f t="shared" si="1"/>
        <v>30</v>
      </c>
      <c r="J38" s="311"/>
    </row>
    <row r="39" spans="1:10" x14ac:dyDescent="0.25">
      <c r="A39" s="28">
        <f t="shared" si="0"/>
        <v>31</v>
      </c>
      <c r="B39" s="337" t="s">
        <v>150</v>
      </c>
      <c r="C39" s="338">
        <v>2023</v>
      </c>
      <c r="D39" s="370"/>
      <c r="E39" s="339">
        <v>7.1000000000000004E-3</v>
      </c>
      <c r="F39" s="454">
        <f t="shared" si="3"/>
        <v>0.77947410638780146</v>
      </c>
      <c r="G39" s="455">
        <f t="shared" si="4"/>
        <v>5.5342661553533902E-3</v>
      </c>
      <c r="H39" s="456">
        <f t="shared" si="5"/>
        <v>0.78500837254315481</v>
      </c>
      <c r="I39" s="28">
        <f t="shared" si="1"/>
        <v>31</v>
      </c>
      <c r="J39" s="311"/>
    </row>
    <row r="40" spans="1:10" x14ac:dyDescent="0.25">
      <c r="A40" s="28">
        <f t="shared" si="0"/>
        <v>32</v>
      </c>
      <c r="B40" s="335" t="s">
        <v>139</v>
      </c>
      <c r="C40" s="336">
        <v>2024</v>
      </c>
      <c r="D40" s="322"/>
      <c r="E40" s="310">
        <v>7.1999999999999998E-3</v>
      </c>
      <c r="F40" s="451">
        <f t="shared" si="3"/>
        <v>0.78500837254315481</v>
      </c>
      <c r="G40" s="452">
        <f t="shared" si="4"/>
        <v>5.6520602823107143E-3</v>
      </c>
      <c r="H40" s="453">
        <f t="shared" si="5"/>
        <v>0.7906604328254655</v>
      </c>
      <c r="I40" s="28">
        <f t="shared" si="1"/>
        <v>32</v>
      </c>
      <c r="J40" s="311"/>
    </row>
    <row r="41" spans="1:10" x14ac:dyDescent="0.25">
      <c r="A41" s="28">
        <f t="shared" si="0"/>
        <v>33</v>
      </c>
      <c r="B41" s="335" t="s">
        <v>140</v>
      </c>
      <c r="C41" s="336">
        <v>2024</v>
      </c>
      <c r="D41" s="322"/>
      <c r="E41" s="310">
        <v>6.7999999999999996E-3</v>
      </c>
      <c r="F41" s="451">
        <f t="shared" si="3"/>
        <v>0.7906604328254655</v>
      </c>
      <c r="G41" s="452">
        <f t="shared" si="4"/>
        <v>5.376490943213165E-3</v>
      </c>
      <c r="H41" s="453">
        <f t="shared" si="5"/>
        <v>0.79603692376867863</v>
      </c>
      <c r="I41" s="28">
        <f t="shared" si="1"/>
        <v>33</v>
      </c>
      <c r="J41" s="311"/>
    </row>
    <row r="42" spans="1:10" x14ac:dyDescent="0.25">
      <c r="A42" s="28">
        <f t="shared" si="0"/>
        <v>34</v>
      </c>
      <c r="B42" s="335" t="s">
        <v>141</v>
      </c>
      <c r="C42" s="336">
        <v>2024</v>
      </c>
      <c r="D42" s="322"/>
      <c r="E42" s="310">
        <v>7.1999999999999998E-3</v>
      </c>
      <c r="F42" s="451">
        <f t="shared" si="3"/>
        <v>0.79603692376867863</v>
      </c>
      <c r="G42" s="452">
        <f t="shared" si="4"/>
        <v>5.7314658511344856E-3</v>
      </c>
      <c r="H42" s="453">
        <f t="shared" si="5"/>
        <v>0.80176838961981312</v>
      </c>
      <c r="I42" s="28">
        <f t="shared" si="1"/>
        <v>34</v>
      </c>
      <c r="J42" s="311"/>
    </row>
    <row r="43" spans="1:10" x14ac:dyDescent="0.25">
      <c r="A43" s="28">
        <f t="shared" si="0"/>
        <v>35</v>
      </c>
      <c r="B43" s="335" t="s">
        <v>142</v>
      </c>
      <c r="C43" s="336">
        <v>2024</v>
      </c>
      <c r="D43" s="322"/>
      <c r="E43" s="310">
        <v>7.0000000000000001E-3</v>
      </c>
      <c r="F43" s="451">
        <f t="shared" si="3"/>
        <v>0.80176838961981312</v>
      </c>
      <c r="G43" s="452">
        <f t="shared" si="4"/>
        <v>5.6123787273386922E-3</v>
      </c>
      <c r="H43" s="453">
        <f t="shared" si="5"/>
        <v>0.80738076834715178</v>
      </c>
      <c r="I43" s="28">
        <f t="shared" si="1"/>
        <v>35</v>
      </c>
      <c r="J43" s="311"/>
    </row>
    <row r="44" spans="1:10" x14ac:dyDescent="0.25">
      <c r="A44" s="28">
        <f t="shared" si="0"/>
        <v>36</v>
      </c>
      <c r="B44" s="335" t="s">
        <v>143</v>
      </c>
      <c r="C44" s="336">
        <v>2024</v>
      </c>
      <c r="D44" s="322"/>
      <c r="E44" s="310">
        <v>7.1999999999999998E-3</v>
      </c>
      <c r="F44" s="451">
        <f t="shared" si="3"/>
        <v>0.80738076834715178</v>
      </c>
      <c r="G44" s="452">
        <f t="shared" si="4"/>
        <v>5.8131415320994929E-3</v>
      </c>
      <c r="H44" s="453">
        <f t="shared" si="5"/>
        <v>0.81319390987925122</v>
      </c>
      <c r="I44" s="28">
        <f t="shared" si="1"/>
        <v>36</v>
      </c>
      <c r="J44" s="311"/>
    </row>
    <row r="45" spans="1:10" x14ac:dyDescent="0.25">
      <c r="A45" s="28">
        <f>A44+1</f>
        <v>37</v>
      </c>
      <c r="B45" s="335" t="s">
        <v>144</v>
      </c>
      <c r="C45" s="336">
        <v>2024</v>
      </c>
      <c r="D45" s="365"/>
      <c r="E45" s="310">
        <v>7.0000000000000001E-3</v>
      </c>
      <c r="F45" s="451">
        <f>H44+D45</f>
        <v>0.81319390987925122</v>
      </c>
      <c r="G45" s="457">
        <f>(H44+F45)/2*E45</f>
        <v>5.6923573691547583E-3</v>
      </c>
      <c r="H45" s="453">
        <f>F45+G45</f>
        <v>0.81888626724840596</v>
      </c>
      <c r="I45" s="28">
        <f>I44+1</f>
        <v>37</v>
      </c>
      <c r="J45" s="311"/>
    </row>
    <row r="46" spans="1:10" x14ac:dyDescent="0.25">
      <c r="A46" s="28">
        <f t="shared" ref="A46:A64" si="8">A45+1</f>
        <v>38</v>
      </c>
      <c r="B46" s="335" t="s">
        <v>145</v>
      </c>
      <c r="C46" s="336">
        <v>2024</v>
      </c>
      <c r="D46" s="322"/>
      <c r="E46" s="310">
        <v>7.1999999999999998E-3</v>
      </c>
      <c r="F46" s="451">
        <f t="shared" ref="F46:F63" si="9">H45+D46</f>
        <v>0.81888626724840596</v>
      </c>
      <c r="G46" s="457">
        <f t="shared" ref="G46:G63" si="10">(H45+F46)/2*E46</f>
        <v>5.895981124188523E-3</v>
      </c>
      <c r="H46" s="453">
        <f t="shared" ref="H46:H63" si="11">F46+G46</f>
        <v>0.82478224837259451</v>
      </c>
      <c r="I46" s="28">
        <f t="shared" ref="I46:I64" si="12">I45+1</f>
        <v>38</v>
      </c>
      <c r="J46" s="311"/>
    </row>
    <row r="47" spans="1:10" x14ac:dyDescent="0.25">
      <c r="A47" s="28">
        <f t="shared" si="8"/>
        <v>39</v>
      </c>
      <c r="B47" s="335" t="s">
        <v>146</v>
      </c>
      <c r="C47" s="336">
        <v>2024</v>
      </c>
      <c r="D47" s="322"/>
      <c r="E47" s="310">
        <v>7.1999999999999998E-3</v>
      </c>
      <c r="F47" s="451">
        <f t="shared" si="9"/>
        <v>0.82478224837259451</v>
      </c>
      <c r="G47" s="457">
        <f t="shared" si="10"/>
        <v>5.9384321882826807E-3</v>
      </c>
      <c r="H47" s="453">
        <f t="shared" si="11"/>
        <v>0.83072068056087722</v>
      </c>
      <c r="I47" s="28">
        <f t="shared" si="12"/>
        <v>39</v>
      </c>
      <c r="J47" s="311"/>
    </row>
    <row r="48" spans="1:10" x14ac:dyDescent="0.25">
      <c r="A48" s="28">
        <f t="shared" si="8"/>
        <v>40</v>
      </c>
      <c r="B48" s="335" t="s">
        <v>147</v>
      </c>
      <c r="C48" s="336">
        <v>2024</v>
      </c>
      <c r="D48" s="322"/>
      <c r="E48" s="310">
        <v>7.0000000000000001E-3</v>
      </c>
      <c r="F48" s="451">
        <f t="shared" si="9"/>
        <v>0.83072068056087722</v>
      </c>
      <c r="G48" s="457">
        <f t="shared" si="10"/>
        <v>5.8150447639261403E-3</v>
      </c>
      <c r="H48" s="453">
        <f t="shared" si="11"/>
        <v>0.83653572532480336</v>
      </c>
      <c r="I48" s="28">
        <f t="shared" si="12"/>
        <v>40</v>
      </c>
      <c r="J48" s="311"/>
    </row>
    <row r="49" spans="1:10" x14ac:dyDescent="0.25">
      <c r="A49" s="28">
        <f t="shared" si="8"/>
        <v>41</v>
      </c>
      <c r="B49" s="335" t="s">
        <v>148</v>
      </c>
      <c r="C49" s="336">
        <v>2024</v>
      </c>
      <c r="D49" s="322"/>
      <c r="E49" s="310">
        <v>7.1999999999999998E-3</v>
      </c>
      <c r="F49" s="451">
        <f t="shared" si="9"/>
        <v>0.83653572532480336</v>
      </c>
      <c r="G49" s="457">
        <f t="shared" si="10"/>
        <v>6.0230572223385842E-3</v>
      </c>
      <c r="H49" s="453">
        <f t="shared" si="11"/>
        <v>0.84255878254714189</v>
      </c>
      <c r="I49" s="28">
        <f t="shared" si="12"/>
        <v>41</v>
      </c>
      <c r="J49" s="311"/>
    </row>
    <row r="50" spans="1:10" x14ac:dyDescent="0.25">
      <c r="A50" s="28">
        <f t="shared" si="8"/>
        <v>42</v>
      </c>
      <c r="B50" s="335" t="s">
        <v>149</v>
      </c>
      <c r="C50" s="336">
        <v>2024</v>
      </c>
      <c r="D50" s="322"/>
      <c r="E50" s="310">
        <v>7.0000000000000001E-3</v>
      </c>
      <c r="F50" s="451">
        <f t="shared" si="9"/>
        <v>0.84255878254714189</v>
      </c>
      <c r="G50" s="457">
        <f t="shared" si="10"/>
        <v>5.8979114778299931E-3</v>
      </c>
      <c r="H50" s="453">
        <f t="shared" si="11"/>
        <v>0.84845669402497192</v>
      </c>
      <c r="I50" s="28">
        <f t="shared" si="12"/>
        <v>42</v>
      </c>
      <c r="J50" s="311"/>
    </row>
    <row r="51" spans="1:10" x14ac:dyDescent="0.25">
      <c r="A51" s="28">
        <f t="shared" si="8"/>
        <v>43</v>
      </c>
      <c r="B51" s="337" t="s">
        <v>150</v>
      </c>
      <c r="C51" s="338">
        <v>2024</v>
      </c>
      <c r="D51" s="371"/>
      <c r="E51" s="339">
        <v>7.1999999999999998E-3</v>
      </c>
      <c r="F51" s="454">
        <f t="shared" si="9"/>
        <v>0.84845669402497192</v>
      </c>
      <c r="G51" s="455">
        <f t="shared" si="10"/>
        <v>6.1088881969797977E-3</v>
      </c>
      <c r="H51" s="456">
        <f t="shared" si="11"/>
        <v>0.85456558222195167</v>
      </c>
      <c r="I51" s="28">
        <f t="shared" si="12"/>
        <v>43</v>
      </c>
    </row>
    <row r="52" spans="1:10" x14ac:dyDescent="0.25">
      <c r="A52" s="28">
        <f t="shared" si="8"/>
        <v>44</v>
      </c>
      <c r="B52" s="335" t="s">
        <v>139</v>
      </c>
      <c r="C52" s="336">
        <v>2025</v>
      </c>
      <c r="E52" s="310">
        <v>6.7999999999999996E-3</v>
      </c>
      <c r="F52" s="528">
        <f t="shared" si="9"/>
        <v>0.85456558222195167</v>
      </c>
      <c r="G52" s="529">
        <f t="shared" si="10"/>
        <v>5.8110459591092711E-3</v>
      </c>
      <c r="H52" s="530">
        <f t="shared" si="11"/>
        <v>0.86037662818106098</v>
      </c>
      <c r="I52" s="28">
        <f t="shared" si="12"/>
        <v>44</v>
      </c>
    </row>
    <row r="53" spans="1:10" x14ac:dyDescent="0.25">
      <c r="A53" s="28">
        <f t="shared" si="8"/>
        <v>45</v>
      </c>
      <c r="B53" s="335" t="s">
        <v>140</v>
      </c>
      <c r="C53" s="336">
        <v>2025</v>
      </c>
      <c r="E53" s="310">
        <v>6.1999999999999998E-3</v>
      </c>
      <c r="F53" s="451">
        <f t="shared" si="9"/>
        <v>0.86037662818106098</v>
      </c>
      <c r="G53" s="457">
        <f t="shared" si="10"/>
        <v>5.3343350947225778E-3</v>
      </c>
      <c r="H53" s="453">
        <f t="shared" si="11"/>
        <v>0.86571096327578356</v>
      </c>
      <c r="I53" s="28">
        <f t="shared" si="12"/>
        <v>45</v>
      </c>
    </row>
    <row r="54" spans="1:10" x14ac:dyDescent="0.25">
      <c r="A54" s="28">
        <f t="shared" si="8"/>
        <v>46</v>
      </c>
      <c r="B54" s="335" t="s">
        <v>141</v>
      </c>
      <c r="C54" s="336">
        <v>2025</v>
      </c>
      <c r="E54" s="310">
        <v>6.7999999999999996E-3</v>
      </c>
      <c r="F54" s="451">
        <f t="shared" si="9"/>
        <v>0.86571096327578356</v>
      </c>
      <c r="G54" s="457">
        <f t="shared" si="10"/>
        <v>5.8868345502753276E-3</v>
      </c>
      <c r="H54" s="453">
        <f t="shared" si="11"/>
        <v>0.87159779782605884</v>
      </c>
      <c r="I54" s="28">
        <f t="shared" si="12"/>
        <v>46</v>
      </c>
    </row>
    <row r="55" spans="1:10" x14ac:dyDescent="0.25">
      <c r="A55" s="28">
        <f t="shared" si="8"/>
        <v>47</v>
      </c>
      <c r="B55" s="335" t="s">
        <v>142</v>
      </c>
      <c r="C55" s="336">
        <v>2025</v>
      </c>
      <c r="E55" s="310">
        <v>6.1999999999999998E-3</v>
      </c>
      <c r="F55" s="451">
        <f t="shared" si="9"/>
        <v>0.87159779782605884</v>
      </c>
      <c r="G55" s="457">
        <f t="shared" si="10"/>
        <v>5.4039063465215649E-3</v>
      </c>
      <c r="H55" s="453">
        <f t="shared" si="11"/>
        <v>0.87700170417258039</v>
      </c>
      <c r="I55" s="28">
        <f t="shared" si="12"/>
        <v>47</v>
      </c>
    </row>
    <row r="56" spans="1:10" x14ac:dyDescent="0.25">
      <c r="A56" s="28">
        <f t="shared" si="8"/>
        <v>48</v>
      </c>
      <c r="B56" s="335" t="s">
        <v>143</v>
      </c>
      <c r="C56" s="336">
        <v>2025</v>
      </c>
      <c r="E56" s="310">
        <v>6.4000000000000003E-3</v>
      </c>
      <c r="F56" s="451">
        <f t="shared" si="9"/>
        <v>0.87700170417258039</v>
      </c>
      <c r="G56" s="457">
        <f t="shared" si="10"/>
        <v>5.6128109067045146E-3</v>
      </c>
      <c r="H56" s="453">
        <f t="shared" si="11"/>
        <v>0.8826145150792849</v>
      </c>
      <c r="I56" s="28">
        <f t="shared" si="12"/>
        <v>48</v>
      </c>
    </row>
    <row r="57" spans="1:10" x14ac:dyDescent="0.25">
      <c r="A57" s="28">
        <f t="shared" si="8"/>
        <v>49</v>
      </c>
      <c r="B57" s="335" t="s">
        <v>144</v>
      </c>
      <c r="C57" s="336">
        <v>2025</v>
      </c>
      <c r="E57" s="310">
        <v>6.1999999999999998E-3</v>
      </c>
      <c r="F57" s="451">
        <f t="shared" si="9"/>
        <v>0.8826145150792849</v>
      </c>
      <c r="G57" s="457">
        <f t="shared" si="10"/>
        <v>5.4722099934915664E-3</v>
      </c>
      <c r="H57" s="453">
        <f t="shared" si="11"/>
        <v>0.88808672507277642</v>
      </c>
      <c r="I57" s="28">
        <f t="shared" si="12"/>
        <v>49</v>
      </c>
    </row>
    <row r="58" spans="1:10" x14ac:dyDescent="0.25">
      <c r="A58" s="28">
        <f t="shared" si="8"/>
        <v>50</v>
      </c>
      <c r="B58" s="335" t="s">
        <v>145</v>
      </c>
      <c r="C58" s="336">
        <v>2025</v>
      </c>
      <c r="E58" s="310">
        <v>6.4000000000000003E-3</v>
      </c>
      <c r="F58" s="451">
        <f t="shared" si="9"/>
        <v>0.88808672507277642</v>
      </c>
      <c r="G58" s="457">
        <f t="shared" si="10"/>
        <v>5.6837550404657692E-3</v>
      </c>
      <c r="H58" s="453">
        <f t="shared" si="11"/>
        <v>0.89377048011324223</v>
      </c>
      <c r="I58" s="28">
        <f t="shared" si="12"/>
        <v>50</v>
      </c>
    </row>
    <row r="59" spans="1:10" x14ac:dyDescent="0.25">
      <c r="A59" s="28">
        <f t="shared" si="8"/>
        <v>51</v>
      </c>
      <c r="B59" s="335" t="s">
        <v>146</v>
      </c>
      <c r="C59" s="336">
        <v>2025</v>
      </c>
      <c r="E59" s="310">
        <v>6.4000000000000003E-3</v>
      </c>
      <c r="F59" s="451">
        <f t="shared" si="9"/>
        <v>0.89377048011324223</v>
      </c>
      <c r="G59" s="457">
        <f t="shared" si="10"/>
        <v>5.7201310727247505E-3</v>
      </c>
      <c r="H59" s="453">
        <f t="shared" si="11"/>
        <v>0.89949061118596696</v>
      </c>
      <c r="I59" s="28">
        <f t="shared" si="12"/>
        <v>51</v>
      </c>
    </row>
    <row r="60" spans="1:10" x14ac:dyDescent="0.25">
      <c r="A60" s="28">
        <f t="shared" si="8"/>
        <v>52</v>
      </c>
      <c r="B60" s="335" t="s">
        <v>147</v>
      </c>
      <c r="C60" s="336">
        <v>2025</v>
      </c>
      <c r="E60" s="310">
        <v>6.1999999999999998E-3</v>
      </c>
      <c r="F60" s="451">
        <f t="shared" si="9"/>
        <v>0.89949061118596696</v>
      </c>
      <c r="G60" s="457">
        <f t="shared" si="10"/>
        <v>5.5768417893529952E-3</v>
      </c>
      <c r="H60" s="453">
        <f t="shared" si="11"/>
        <v>0.90506745297531999</v>
      </c>
      <c r="I60" s="28">
        <f t="shared" si="12"/>
        <v>52</v>
      </c>
    </row>
    <row r="61" spans="1:10" x14ac:dyDescent="0.25">
      <c r="A61" s="28">
        <f t="shared" si="8"/>
        <v>53</v>
      </c>
      <c r="B61" s="335" t="s">
        <v>148</v>
      </c>
      <c r="C61" s="336">
        <v>2025</v>
      </c>
      <c r="E61" s="531">
        <v>6.7999999999999996E-3</v>
      </c>
      <c r="F61" s="451">
        <f t="shared" si="9"/>
        <v>0.90506745297531999</v>
      </c>
      <c r="G61" s="457">
        <f t="shared" si="10"/>
        <v>6.1544586802321759E-3</v>
      </c>
      <c r="H61" s="453">
        <f t="shared" si="11"/>
        <v>0.91122191165555211</v>
      </c>
      <c r="I61" s="28">
        <f t="shared" si="12"/>
        <v>53</v>
      </c>
    </row>
    <row r="62" spans="1:10" x14ac:dyDescent="0.25">
      <c r="A62" s="28">
        <f t="shared" si="8"/>
        <v>54</v>
      </c>
      <c r="B62" s="335" t="s">
        <v>149</v>
      </c>
      <c r="C62" s="336">
        <v>2025</v>
      </c>
      <c r="E62" s="531">
        <v>6.7999999999999996E-3</v>
      </c>
      <c r="F62" s="451">
        <f t="shared" si="9"/>
        <v>0.91122191165555211</v>
      </c>
      <c r="G62" s="457">
        <f t="shared" si="10"/>
        <v>6.196308999257754E-3</v>
      </c>
      <c r="H62" s="453">
        <f t="shared" si="11"/>
        <v>0.91741822065480982</v>
      </c>
      <c r="I62" s="28">
        <f t="shared" si="12"/>
        <v>54</v>
      </c>
    </row>
    <row r="63" spans="1:10" x14ac:dyDescent="0.25">
      <c r="A63" s="28">
        <f t="shared" si="8"/>
        <v>55</v>
      </c>
      <c r="B63" s="337" t="s">
        <v>150</v>
      </c>
      <c r="C63" s="338">
        <v>2025</v>
      </c>
      <c r="D63" s="371"/>
      <c r="E63" s="532">
        <v>6.7999999999999996E-3</v>
      </c>
      <c r="F63" s="454">
        <f t="shared" si="9"/>
        <v>0.91741822065480982</v>
      </c>
      <c r="G63" s="455">
        <f t="shared" si="10"/>
        <v>6.2384439004527061E-3</v>
      </c>
      <c r="H63" s="456">
        <f t="shared" si="11"/>
        <v>0.92365666455526252</v>
      </c>
      <c r="I63" s="28">
        <f t="shared" si="12"/>
        <v>55</v>
      </c>
    </row>
    <row r="64" spans="1:10" ht="16.5" thickBot="1" x14ac:dyDescent="0.3">
      <c r="A64" s="28">
        <f t="shared" si="8"/>
        <v>56</v>
      </c>
      <c r="D64" s="462">
        <f>SUM(D16:D63)</f>
        <v>0.71303855761937041</v>
      </c>
      <c r="E64" s="323"/>
      <c r="F64" s="312"/>
      <c r="G64" s="458">
        <f>SUM(G16:G63)</f>
        <v>0.21061810693589256</v>
      </c>
      <c r="H64" s="313"/>
      <c r="I64" s="28">
        <f t="shared" si="12"/>
        <v>56</v>
      </c>
    </row>
    <row r="65" spans="1:9" ht="16.5" thickTop="1" x14ac:dyDescent="0.25">
      <c r="A65" s="28"/>
      <c r="D65" s="426"/>
      <c r="E65" s="323"/>
      <c r="F65" s="312"/>
      <c r="G65" s="26"/>
      <c r="H65" s="313"/>
      <c r="I65" s="28"/>
    </row>
    <row r="66" spans="1:9" x14ac:dyDescent="0.25">
      <c r="D66" s="314"/>
      <c r="E66" s="314"/>
      <c r="F66" s="314"/>
      <c r="G66" s="204"/>
      <c r="H66" s="204"/>
    </row>
    <row r="67" spans="1:9" ht="18.75" x14ac:dyDescent="0.25">
      <c r="A67" s="205">
        <v>1</v>
      </c>
      <c r="B67" s="306" t="s">
        <v>151</v>
      </c>
      <c r="C67" s="315"/>
    </row>
    <row r="68" spans="1:9" ht="18.75" x14ac:dyDescent="0.25">
      <c r="A68" s="205">
        <v>2</v>
      </c>
      <c r="B68" s="306" t="s">
        <v>249</v>
      </c>
    </row>
    <row r="69" spans="1:9" ht="18.75" x14ac:dyDescent="0.25">
      <c r="A69" s="205">
        <v>3</v>
      </c>
      <c r="B69" s="306" t="s">
        <v>250</v>
      </c>
    </row>
    <row r="70" spans="1:9" x14ac:dyDescent="0.25">
      <c r="B70" s="306" t="s">
        <v>251</v>
      </c>
    </row>
    <row r="71" spans="1:9" x14ac:dyDescent="0.25">
      <c r="A71" s="353"/>
      <c r="B71" s="354" t="s">
        <v>252</v>
      </c>
      <c r="C71" s="354"/>
    </row>
    <row r="72" spans="1:9" x14ac:dyDescent="0.25">
      <c r="A72" s="533"/>
      <c r="B72" s="534" t="s">
        <v>357</v>
      </c>
      <c r="C72" s="534"/>
    </row>
  </sheetData>
  <mergeCells count="4">
    <mergeCell ref="B2:H2"/>
    <mergeCell ref="B4:H4"/>
    <mergeCell ref="B5:H5"/>
    <mergeCell ref="B3:H3"/>
  </mergeCells>
  <printOptions horizontalCentered="1"/>
  <pageMargins left="0.25" right="0.25" top="0.5" bottom="0.5" header="0.25" footer="0.25"/>
  <pageSetup scale="65" orientation="portrait" r:id="rId1"/>
  <headerFooter scaleWithDoc="0" alignWithMargins="0">
    <oddFooter>&amp;L&amp;F&amp;CPage 11&amp;R&amp;A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080D-F233-48B4-8910-A653A982F315}">
  <sheetPr>
    <pageSetUpPr fitToPage="1"/>
  </sheetPr>
  <dimension ref="A1"/>
  <sheetViews>
    <sheetView zoomScaleNormal="100"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527" t="s">
        <v>355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7"/>
  <sheetViews>
    <sheetView zoomScaleNormal="100" workbookViewId="0">
      <selection activeCell="B8" sqref="B8"/>
    </sheetView>
  </sheetViews>
  <sheetFormatPr defaultColWidth="8.85546875" defaultRowHeight="15.75" x14ac:dyDescent="0.25"/>
  <cols>
    <col min="1" max="1" width="5.140625" style="28" customWidth="1"/>
    <col min="2" max="2" width="70.85546875" style="17" customWidth="1"/>
    <col min="3" max="3" width="16.140625" style="17" bestFit="1" customWidth="1"/>
    <col min="4" max="4" width="1.85546875" style="17" customWidth="1"/>
    <col min="5" max="5" width="18.140625" style="17" customWidth="1"/>
    <col min="6" max="6" width="1.85546875" style="17" customWidth="1"/>
    <col min="7" max="7" width="14.42578125" style="17" customWidth="1"/>
    <col min="8" max="8" width="40.85546875" style="17" customWidth="1"/>
    <col min="9" max="9" width="5.140625" style="28" customWidth="1"/>
    <col min="10" max="16384" width="8.85546875" style="17"/>
  </cols>
  <sheetData>
    <row r="2" spans="1:11" x14ac:dyDescent="0.25">
      <c r="A2" s="110"/>
      <c r="B2" s="573" t="s">
        <v>14</v>
      </c>
      <c r="C2" s="573"/>
      <c r="D2" s="573"/>
      <c r="E2" s="573"/>
      <c r="F2" s="573"/>
      <c r="G2" s="573"/>
      <c r="H2" s="573"/>
      <c r="I2" s="110"/>
    </row>
    <row r="3" spans="1:11" x14ac:dyDescent="0.25">
      <c r="A3" s="110"/>
      <c r="B3" s="573" t="s">
        <v>318</v>
      </c>
      <c r="C3" s="573"/>
      <c r="D3" s="573"/>
      <c r="E3" s="573"/>
      <c r="F3" s="573"/>
      <c r="G3" s="573"/>
      <c r="H3" s="573"/>
      <c r="I3" s="111"/>
    </row>
    <row r="4" spans="1:11" x14ac:dyDescent="0.25">
      <c r="B4" s="573" t="s">
        <v>356</v>
      </c>
      <c r="C4" s="573"/>
      <c r="D4" s="573"/>
      <c r="E4" s="573"/>
      <c r="F4" s="573"/>
      <c r="G4" s="573"/>
      <c r="H4" s="573"/>
      <c r="I4" s="107"/>
    </row>
    <row r="5" spans="1:11" x14ac:dyDescent="0.25">
      <c r="B5" s="573" t="s">
        <v>319</v>
      </c>
      <c r="C5" s="573"/>
      <c r="D5" s="573"/>
      <c r="E5" s="573"/>
      <c r="F5" s="573"/>
      <c r="G5" s="573"/>
      <c r="H5" s="573"/>
      <c r="I5" s="107"/>
    </row>
    <row r="6" spans="1:11" x14ac:dyDescent="0.25">
      <c r="B6" s="574" t="s">
        <v>1</v>
      </c>
      <c r="C6" s="573"/>
      <c r="D6" s="573"/>
      <c r="E6" s="573"/>
      <c r="F6" s="573"/>
      <c r="G6" s="573"/>
      <c r="H6" s="573"/>
      <c r="I6" s="107"/>
    </row>
    <row r="7" spans="1:11" x14ac:dyDescent="0.25">
      <c r="A7" s="110"/>
      <c r="B7" s="111"/>
      <c r="C7" s="112"/>
      <c r="D7" s="112"/>
      <c r="E7" s="112"/>
      <c r="F7" s="112"/>
      <c r="G7" s="112"/>
      <c r="H7" s="112"/>
      <c r="I7" s="110"/>
    </row>
    <row r="8" spans="1:11" ht="16.5" thickBot="1" x14ac:dyDescent="0.3">
      <c r="A8" s="110"/>
      <c r="B8" s="111"/>
      <c r="C8" s="180" t="s">
        <v>15</v>
      </c>
      <c r="D8" s="179"/>
      <c r="E8" s="180" t="s">
        <v>16</v>
      </c>
      <c r="F8" s="179"/>
      <c r="G8" s="180" t="s">
        <v>17</v>
      </c>
      <c r="H8" s="112"/>
      <c r="I8" s="110"/>
    </row>
    <row r="9" spans="1:11" ht="50.25" x14ac:dyDescent="0.25">
      <c r="A9" s="317" t="s">
        <v>2</v>
      </c>
      <c r="B9" s="181"/>
      <c r="C9" s="185" t="s">
        <v>322</v>
      </c>
      <c r="D9" s="111"/>
      <c r="E9" s="173" t="s">
        <v>367</v>
      </c>
      <c r="F9" s="19"/>
      <c r="G9" s="106" t="s">
        <v>18</v>
      </c>
      <c r="H9" s="116"/>
      <c r="I9" s="318" t="s">
        <v>2</v>
      </c>
    </row>
    <row r="10" spans="1:11" x14ac:dyDescent="0.25">
      <c r="A10" s="114" t="s">
        <v>3</v>
      </c>
      <c r="B10" s="219" t="s">
        <v>19</v>
      </c>
      <c r="C10" s="219" t="s">
        <v>5</v>
      </c>
      <c r="D10" s="219"/>
      <c r="E10" s="219" t="s">
        <v>5</v>
      </c>
      <c r="F10" s="219"/>
      <c r="G10" s="326" t="s">
        <v>20</v>
      </c>
      <c r="H10" s="219" t="s">
        <v>6</v>
      </c>
      <c r="I10" s="117" t="s">
        <v>3</v>
      </c>
    </row>
    <row r="11" spans="1:11" x14ac:dyDescent="0.25">
      <c r="A11" s="114"/>
      <c r="B11" s="182"/>
      <c r="C11" s="120"/>
      <c r="D11" s="119"/>
      <c r="E11" s="119"/>
      <c r="F11" s="119"/>
      <c r="G11" s="119"/>
      <c r="H11" s="120"/>
      <c r="I11" s="117"/>
    </row>
    <row r="12" spans="1:11" x14ac:dyDescent="0.25">
      <c r="A12" s="114">
        <v>1</v>
      </c>
      <c r="B12" s="127" t="s">
        <v>21</v>
      </c>
      <c r="C12" s="175">
        <f>'Pg3 Rev App. XII C6 Summary'!C11</f>
        <v>0</v>
      </c>
      <c r="D12" s="122"/>
      <c r="E12" s="175">
        <f>'Pg4 As Filed App XII C6 Summary'!C12</f>
        <v>0</v>
      </c>
      <c r="F12" s="122"/>
      <c r="G12" s="122">
        <f>C12-E12</f>
        <v>0</v>
      </c>
      <c r="H12" s="8" t="s">
        <v>22</v>
      </c>
      <c r="I12" s="117">
        <f>A12</f>
        <v>1</v>
      </c>
      <c r="K12" s="18"/>
    </row>
    <row r="13" spans="1:11" x14ac:dyDescent="0.25">
      <c r="A13" s="114">
        <f>A12+1</f>
        <v>2</v>
      </c>
      <c r="B13" s="183"/>
      <c r="C13" s="125"/>
      <c r="D13" s="125"/>
      <c r="E13" s="125"/>
      <c r="F13" s="125"/>
      <c r="G13" s="125"/>
      <c r="H13" s="111"/>
      <c r="I13" s="117">
        <f>I12+1</f>
        <v>2</v>
      </c>
    </row>
    <row r="14" spans="1:11" x14ac:dyDescent="0.25">
      <c r="A14" s="114">
        <f t="shared" ref="A14:A29" si="0">A13+1</f>
        <v>3</v>
      </c>
      <c r="B14" s="127" t="s">
        <v>23</v>
      </c>
      <c r="C14" s="439">
        <f>'Pg3 Rev App. XII C6 Summary'!C13</f>
        <v>902.91893029475148</v>
      </c>
      <c r="D14" s="21" t="s">
        <v>24</v>
      </c>
      <c r="E14" s="176">
        <f>'Pg4 As Filed App XII C6 Summary'!C14</f>
        <v>906.78292227092788</v>
      </c>
      <c r="F14" s="106"/>
      <c r="G14" s="443">
        <f>C14-E14</f>
        <v>-3.8639919761764077</v>
      </c>
      <c r="H14" s="8" t="s">
        <v>25</v>
      </c>
      <c r="I14" s="117">
        <f t="shared" ref="I14:I29" si="1">I13+1</f>
        <v>3</v>
      </c>
      <c r="K14" s="22"/>
    </row>
    <row r="15" spans="1:11" x14ac:dyDescent="0.25">
      <c r="A15" s="114">
        <f t="shared" si="0"/>
        <v>4</v>
      </c>
      <c r="B15" s="183"/>
      <c r="C15" s="125"/>
      <c r="D15" s="125"/>
      <c r="E15" s="125"/>
      <c r="F15" s="125"/>
      <c r="G15" s="125"/>
      <c r="H15" s="126"/>
      <c r="I15" s="117">
        <f t="shared" si="1"/>
        <v>4</v>
      </c>
    </row>
    <row r="16" spans="1:11" x14ac:dyDescent="0.25">
      <c r="A16" s="114">
        <f t="shared" si="0"/>
        <v>5</v>
      </c>
      <c r="B16" s="127" t="s">
        <v>26</v>
      </c>
      <c r="C16" s="563">
        <f>'Pg3 Rev App. XII C6 Summary'!C15</f>
        <v>-30.387104140426828</v>
      </c>
      <c r="D16" s="21" t="s">
        <v>24</v>
      </c>
      <c r="E16" s="327">
        <f>'Pg4 As Filed App XII C6 Summary'!C16</f>
        <v>-35.964133088889099</v>
      </c>
      <c r="F16" s="128"/>
      <c r="G16" s="564">
        <f>C16-E16</f>
        <v>5.5770289484622708</v>
      </c>
      <c r="H16" s="8" t="s">
        <v>27</v>
      </c>
      <c r="I16" s="117">
        <f t="shared" si="1"/>
        <v>5</v>
      </c>
      <c r="K16" s="22"/>
    </row>
    <row r="17" spans="1:13" x14ac:dyDescent="0.25">
      <c r="A17" s="114">
        <f t="shared" si="0"/>
        <v>6</v>
      </c>
      <c r="B17" s="129"/>
      <c r="C17" s="128"/>
      <c r="D17" s="128"/>
      <c r="E17" s="128"/>
      <c r="F17" s="128"/>
      <c r="G17" s="128"/>
      <c r="H17" s="123"/>
      <c r="I17" s="117">
        <f t="shared" si="1"/>
        <v>6</v>
      </c>
      <c r="K17" s="22"/>
    </row>
    <row r="18" spans="1:13" x14ac:dyDescent="0.25">
      <c r="A18" s="114">
        <f t="shared" si="0"/>
        <v>7</v>
      </c>
      <c r="B18" s="184" t="s">
        <v>28</v>
      </c>
      <c r="C18" s="440">
        <f>'Pg3 Rev App. XII C6 Summary'!C17</f>
        <v>872.53182615432468</v>
      </c>
      <c r="D18" s="21" t="s">
        <v>24</v>
      </c>
      <c r="E18" s="174">
        <f>'Pg4 As Filed App XII C6 Summary'!C18</f>
        <v>870.81878918203881</v>
      </c>
      <c r="F18" s="106"/>
      <c r="G18" s="440">
        <f>C18-E18</f>
        <v>1.7130369722858632</v>
      </c>
      <c r="H18" s="131" t="str">
        <f>"Sum Lines "&amp;A12&amp;", "&amp;A14&amp;", "&amp;A16</f>
        <v>Sum Lines 1, 3, 5</v>
      </c>
      <c r="I18" s="117">
        <f t="shared" si="1"/>
        <v>7</v>
      </c>
      <c r="K18" s="22"/>
    </row>
    <row r="19" spans="1:13" x14ac:dyDescent="0.25">
      <c r="A19" s="114">
        <f t="shared" si="0"/>
        <v>8</v>
      </c>
      <c r="B19" s="129"/>
      <c r="C19" s="125"/>
      <c r="D19" s="125"/>
      <c r="E19" s="125"/>
      <c r="F19" s="125"/>
      <c r="G19" s="125"/>
      <c r="H19" s="133"/>
      <c r="I19" s="117">
        <f t="shared" si="1"/>
        <v>8</v>
      </c>
    </row>
    <row r="20" spans="1:13" x14ac:dyDescent="0.25">
      <c r="A20" s="114">
        <f t="shared" si="0"/>
        <v>9</v>
      </c>
      <c r="B20" s="127" t="s">
        <v>29</v>
      </c>
      <c r="C20" s="541">
        <f>'Pg3 Rev App. XII C6 Summary'!C19</f>
        <v>89.579046047451044</v>
      </c>
      <c r="D20" s="21"/>
      <c r="E20" s="177">
        <f>'Pg4 As Filed App XII C6 Summary'!C20</f>
        <v>89.579044462117636</v>
      </c>
      <c r="F20" s="106"/>
      <c r="G20" s="562">
        <f>C20-E20</f>
        <v>1.5853334076609826E-6</v>
      </c>
      <c r="H20" s="8" t="s">
        <v>30</v>
      </c>
      <c r="I20" s="117">
        <f t="shared" si="1"/>
        <v>9</v>
      </c>
    </row>
    <row r="21" spans="1:13" x14ac:dyDescent="0.25">
      <c r="A21" s="114">
        <f t="shared" si="0"/>
        <v>10</v>
      </c>
      <c r="B21" s="127"/>
      <c r="C21" s="125"/>
      <c r="D21" s="125"/>
      <c r="E21" s="125"/>
      <c r="F21" s="125"/>
      <c r="G21" s="125"/>
      <c r="H21" s="134"/>
      <c r="I21" s="117">
        <f t="shared" si="1"/>
        <v>10</v>
      </c>
    </row>
    <row r="22" spans="1:13" x14ac:dyDescent="0.25">
      <c r="A22" s="114">
        <f t="shared" si="0"/>
        <v>11</v>
      </c>
      <c r="B22" s="127" t="s">
        <v>31</v>
      </c>
      <c r="C22" s="327">
        <f>'Pg3 Rev App. XII C6 Summary'!C21</f>
        <v>1.5414350816416671</v>
      </c>
      <c r="D22" s="128"/>
      <c r="E22" s="327">
        <f>'Pg4 As Filed App XII C6 Summary'!C22</f>
        <v>1.5414350816416671</v>
      </c>
      <c r="F22" s="128"/>
      <c r="G22" s="203">
        <f>C22-E22</f>
        <v>0</v>
      </c>
      <c r="H22" s="8" t="s">
        <v>32</v>
      </c>
      <c r="I22" s="117">
        <f t="shared" si="1"/>
        <v>11</v>
      </c>
    </row>
    <row r="23" spans="1:13" x14ac:dyDescent="0.25">
      <c r="A23" s="114">
        <f t="shared" si="0"/>
        <v>12</v>
      </c>
      <c r="B23" s="129"/>
      <c r="C23" s="136"/>
      <c r="D23" s="136"/>
      <c r="E23" s="136"/>
      <c r="F23" s="136"/>
      <c r="G23" s="136"/>
      <c r="H23" s="131"/>
      <c r="I23" s="117">
        <f t="shared" si="1"/>
        <v>12</v>
      </c>
    </row>
    <row r="24" spans="1:13" x14ac:dyDescent="0.25">
      <c r="A24" s="114">
        <f t="shared" si="0"/>
        <v>13</v>
      </c>
      <c r="B24" s="129" t="s">
        <v>33</v>
      </c>
      <c r="C24" s="42">
        <f>'Pg3 Rev App. XII C6 Summary'!C23</f>
        <v>963.65230728341737</v>
      </c>
      <c r="D24" s="21" t="s">
        <v>24</v>
      </c>
      <c r="E24" s="26">
        <f>'Pg4 As Filed App XII C6 Summary'!C24</f>
        <v>962.93926872579812</v>
      </c>
      <c r="F24" s="106"/>
      <c r="G24" s="42">
        <f>C24-E24</f>
        <v>0.71303855761925661</v>
      </c>
      <c r="H24" s="131" t="str">
        <f>"Sum Lines "&amp;A18&amp;", "&amp;A20&amp;", "&amp;A22</f>
        <v>Sum Lines 7, 9, 11</v>
      </c>
      <c r="I24" s="117">
        <f t="shared" si="1"/>
        <v>13</v>
      </c>
      <c r="K24" s="22"/>
    </row>
    <row r="25" spans="1:13" x14ac:dyDescent="0.25">
      <c r="A25" s="114">
        <f t="shared" si="0"/>
        <v>14</v>
      </c>
      <c r="B25" s="137"/>
      <c r="C25" s="41"/>
      <c r="D25" s="41"/>
      <c r="E25" s="41"/>
      <c r="F25" s="41"/>
      <c r="G25" s="41"/>
      <c r="H25" s="131"/>
      <c r="I25" s="117">
        <f t="shared" si="1"/>
        <v>14</v>
      </c>
      <c r="K25" s="22"/>
    </row>
    <row r="26" spans="1:13" x14ac:dyDescent="0.25">
      <c r="A26" s="114">
        <f t="shared" si="0"/>
        <v>15</v>
      </c>
      <c r="B26" s="127" t="s">
        <v>34</v>
      </c>
      <c r="C26" s="305">
        <f>'Pg3 Rev App. XII C6 Summary'!C25</f>
        <v>25</v>
      </c>
      <c r="D26" s="41"/>
      <c r="E26" s="305">
        <f>'Pg4 As Filed App XII C6 Summary'!C26</f>
        <v>25</v>
      </c>
      <c r="F26" s="41"/>
      <c r="G26" s="202">
        <f>C26-E26</f>
        <v>0</v>
      </c>
      <c r="H26" s="8" t="s">
        <v>35</v>
      </c>
      <c r="I26" s="117">
        <f t="shared" si="1"/>
        <v>15</v>
      </c>
      <c r="K26" s="22"/>
    </row>
    <row r="27" spans="1:13" x14ac:dyDescent="0.25">
      <c r="A27" s="114">
        <f t="shared" si="0"/>
        <v>16</v>
      </c>
      <c r="B27" s="112"/>
      <c r="C27" s="423"/>
      <c r="D27" s="138"/>
      <c r="E27" s="138"/>
      <c r="F27" s="138"/>
      <c r="G27" s="423"/>
      <c r="H27" s="131"/>
      <c r="I27" s="117">
        <f t="shared" si="1"/>
        <v>16</v>
      </c>
    </row>
    <row r="28" spans="1:13" ht="16.5" thickBot="1" x14ac:dyDescent="0.3">
      <c r="A28" s="114">
        <f t="shared" si="0"/>
        <v>17</v>
      </c>
      <c r="B28" s="184" t="s">
        <v>36</v>
      </c>
      <c r="C28" s="441">
        <f>'Pg3 Rev App. XII C6 Summary'!C27</f>
        <v>988.65230728341737</v>
      </c>
      <c r="D28" s="21" t="s">
        <v>24</v>
      </c>
      <c r="E28" s="178">
        <f>'Pg4 As Filed App XII C6 Summary'!C28</f>
        <v>987.93926872579812</v>
      </c>
      <c r="F28" s="106"/>
      <c r="G28" s="444">
        <f>C28-E28</f>
        <v>0.71303855761925661</v>
      </c>
      <c r="H28" s="131" t="str">
        <f>"Line "&amp;A24&amp;" + Line "&amp;A26</f>
        <v>Line 13 + Line 15</v>
      </c>
      <c r="I28" s="117">
        <f t="shared" si="1"/>
        <v>17</v>
      </c>
      <c r="L28" s="18"/>
      <c r="M28" s="140"/>
    </row>
    <row r="29" spans="1:13" ht="17.25" thickTop="1" thickBot="1" x14ac:dyDescent="0.3">
      <c r="A29" s="114">
        <f t="shared" si="0"/>
        <v>18</v>
      </c>
      <c r="B29" s="113"/>
      <c r="C29" s="186"/>
      <c r="D29" s="113"/>
      <c r="E29" s="113"/>
      <c r="F29" s="113"/>
      <c r="G29" s="113"/>
      <c r="H29" s="113"/>
      <c r="I29" s="117">
        <f t="shared" si="1"/>
        <v>18</v>
      </c>
    </row>
    <row r="31" spans="1:13" ht="16.5" thickBot="1" x14ac:dyDescent="0.3">
      <c r="A31" s="110"/>
      <c r="B31" s="142"/>
      <c r="C31" s="143"/>
      <c r="D31" s="143"/>
      <c r="E31" s="143"/>
      <c r="F31" s="143"/>
      <c r="G31" s="143"/>
      <c r="H31" s="143"/>
      <c r="I31" s="110"/>
    </row>
    <row r="32" spans="1:13" ht="50.25" x14ac:dyDescent="0.25">
      <c r="A32" s="317" t="s">
        <v>2</v>
      </c>
      <c r="B32" s="111"/>
      <c r="C32" s="188" t="str">
        <f>C9</f>
        <v>Revised - Appendix XII Cycle 6</v>
      </c>
      <c r="D32" s="111"/>
      <c r="E32" s="187" t="s">
        <v>367</v>
      </c>
      <c r="F32" s="111"/>
      <c r="G32" s="111" t="str">
        <f>G9</f>
        <v>Difference</v>
      </c>
      <c r="H32" s="111"/>
      <c r="I32" s="318" t="s">
        <v>2</v>
      </c>
    </row>
    <row r="33" spans="1:11" x14ac:dyDescent="0.25">
      <c r="A33" s="114" t="s">
        <v>3</v>
      </c>
      <c r="B33" s="219" t="s">
        <v>37</v>
      </c>
      <c r="C33" s="219" t="str">
        <f>C10</f>
        <v>Amounts</v>
      </c>
      <c r="D33" s="219"/>
      <c r="E33" s="219" t="str">
        <f>E10</f>
        <v>Amounts</v>
      </c>
      <c r="F33" s="219"/>
      <c r="G33" s="219" t="str">
        <f>G10</f>
        <v>Incr (Decr)</v>
      </c>
      <c r="H33" s="219" t="str">
        <f>H10</f>
        <v>Reference</v>
      </c>
      <c r="I33" s="117" t="s">
        <v>3</v>
      </c>
    </row>
    <row r="34" spans="1:11" x14ac:dyDescent="0.25">
      <c r="A34" s="114">
        <f>A29+1</f>
        <v>19</v>
      </c>
      <c r="B34" s="112"/>
      <c r="C34" s="120"/>
      <c r="D34" s="119"/>
      <c r="E34" s="119"/>
      <c r="F34" s="119"/>
      <c r="G34" s="119"/>
      <c r="H34" s="120"/>
      <c r="I34" s="117">
        <f>I29+1</f>
        <v>19</v>
      </c>
    </row>
    <row r="35" spans="1:11" x14ac:dyDescent="0.25">
      <c r="A35" s="114">
        <f>A34+1</f>
        <v>20</v>
      </c>
      <c r="B35" s="127" t="str">
        <f>B12</f>
        <v>Section 1 - Direct Maintenance Expense Cost Component</v>
      </c>
      <c r="C35" s="146">
        <f>'Pg3 Rev App. XII C6 Summary'!C34</f>
        <v>0</v>
      </c>
      <c r="D35" s="146"/>
      <c r="E35" s="146">
        <f>'Pg4 As Filed App XII C6 Summary'!C35</f>
        <v>0</v>
      </c>
      <c r="F35" s="146"/>
      <c r="G35" s="146">
        <f>C35-E35</f>
        <v>0</v>
      </c>
      <c r="H35" s="8" t="s">
        <v>38</v>
      </c>
      <c r="I35" s="117">
        <f>I34+1</f>
        <v>20</v>
      </c>
    </row>
    <row r="36" spans="1:11" x14ac:dyDescent="0.25">
      <c r="A36" s="114">
        <f t="shared" ref="A36:A54" si="2">A35+1</f>
        <v>21</v>
      </c>
      <c r="B36" s="183"/>
      <c r="C36" s="147"/>
      <c r="D36" s="147"/>
      <c r="E36" s="147"/>
      <c r="F36" s="147"/>
      <c r="G36" s="147"/>
      <c r="H36" s="148"/>
      <c r="I36" s="117">
        <f t="shared" ref="I36:I54" si="3">I35+1</f>
        <v>21</v>
      </c>
    </row>
    <row r="37" spans="1:11" x14ac:dyDescent="0.25">
      <c r="A37" s="114">
        <f t="shared" si="2"/>
        <v>22</v>
      </c>
      <c r="B37" s="127" t="str">
        <f>B14</f>
        <v>Section 2 - Non-Direct Expense Cost Component</v>
      </c>
      <c r="C37" s="189">
        <f>'Pg3 Rev App. XII C6 Summary'!C36</f>
        <v>75.243244191229294</v>
      </c>
      <c r="D37" s="21" t="s">
        <v>24</v>
      </c>
      <c r="E37" s="194">
        <f>'Pg4 As Filed App XII C6 Summary'!C37</f>
        <v>75.565243522577319</v>
      </c>
      <c r="F37" s="106"/>
      <c r="G37" s="303">
        <f>C37-E37</f>
        <v>-0.3219993313480245</v>
      </c>
      <c r="H37" s="8" t="s">
        <v>39</v>
      </c>
      <c r="I37" s="117">
        <f t="shared" si="3"/>
        <v>22</v>
      </c>
    </row>
    <row r="38" spans="1:11" x14ac:dyDescent="0.25">
      <c r="A38" s="114">
        <f t="shared" si="2"/>
        <v>23</v>
      </c>
      <c r="B38" s="183"/>
      <c r="C38" s="190"/>
      <c r="D38" s="149"/>
      <c r="E38" s="149"/>
      <c r="F38" s="149"/>
      <c r="G38" s="149"/>
      <c r="H38" s="150"/>
      <c r="I38" s="117">
        <f t="shared" si="3"/>
        <v>23</v>
      </c>
    </row>
    <row r="39" spans="1:11" x14ac:dyDescent="0.25">
      <c r="A39" s="114">
        <f t="shared" si="2"/>
        <v>24</v>
      </c>
      <c r="B39" s="127" t="str">
        <f>B16</f>
        <v>Section 3 - Cost Component Containing Other Specific Expenses</v>
      </c>
      <c r="C39" s="566">
        <f>'Pg3 Rev App. XII C6 Summary'!C38</f>
        <v>-2.5322586783689025</v>
      </c>
      <c r="D39" s="21" t="s">
        <v>24</v>
      </c>
      <c r="E39" s="328">
        <f>'Pg4 As Filed App XII C6 Summary'!C39</f>
        <v>-2.9970110907407581</v>
      </c>
      <c r="F39" s="151"/>
      <c r="G39" s="566">
        <f>C39-E39</f>
        <v>0.46475241237185561</v>
      </c>
      <c r="H39" s="8" t="s">
        <v>40</v>
      </c>
      <c r="I39" s="117">
        <f t="shared" si="3"/>
        <v>24</v>
      </c>
    </row>
    <row r="40" spans="1:11" x14ac:dyDescent="0.25">
      <c r="A40" s="114">
        <f t="shared" si="2"/>
        <v>25</v>
      </c>
      <c r="B40" s="129"/>
      <c r="C40" s="149"/>
      <c r="D40" s="149"/>
      <c r="E40" s="149"/>
      <c r="F40" s="149"/>
      <c r="G40" s="149"/>
      <c r="H40" s="123"/>
      <c r="I40" s="117">
        <f t="shared" si="3"/>
        <v>25</v>
      </c>
    </row>
    <row r="41" spans="1:11" x14ac:dyDescent="0.25">
      <c r="A41" s="114">
        <f t="shared" si="2"/>
        <v>26</v>
      </c>
      <c r="B41" s="184" t="s">
        <v>41</v>
      </c>
      <c r="C41" s="191">
        <f>'Pg3 Rev App. XII C6 Summary'!C40</f>
        <v>72.71098551286039</v>
      </c>
      <c r="D41" s="21" t="s">
        <v>24</v>
      </c>
      <c r="E41" s="197">
        <f>'Pg4 As Filed App XII C6 Summary'!C41</f>
        <v>72.568232431836563</v>
      </c>
      <c r="F41" s="106"/>
      <c r="G41" s="304">
        <f>C41-E41</f>
        <v>0.14275308102382667</v>
      </c>
      <c r="H41" s="131" t="str">
        <f>"Sum Lines "&amp;A35&amp;", "&amp;A37&amp;", "&amp;A39</f>
        <v>Sum Lines 20, 22, 24</v>
      </c>
      <c r="I41" s="117">
        <f t="shared" si="3"/>
        <v>26</v>
      </c>
    </row>
    <row r="42" spans="1:11" x14ac:dyDescent="0.25">
      <c r="A42" s="114">
        <f t="shared" si="2"/>
        <v>27</v>
      </c>
      <c r="B42" s="112"/>
      <c r="C42" s="190"/>
      <c r="D42" s="149"/>
      <c r="E42" s="149"/>
      <c r="F42" s="149"/>
      <c r="G42" s="149"/>
      <c r="H42" s="126"/>
      <c r="I42" s="117">
        <f t="shared" si="3"/>
        <v>27</v>
      </c>
    </row>
    <row r="43" spans="1:11" x14ac:dyDescent="0.25">
      <c r="A43" s="114">
        <f t="shared" si="2"/>
        <v>28</v>
      </c>
      <c r="B43" s="127" t="str">
        <f>LEFT(B20,45)</f>
        <v>Section 4 - True-Up Adjustment Cost Component</v>
      </c>
      <c r="C43" s="151">
        <f>'Pg3 Rev App. XII C6 Summary'!C42</f>
        <v>7.4649205039542537</v>
      </c>
      <c r="D43" s="21"/>
      <c r="E43" s="195">
        <f>'Pg4 As Filed App XII C6 Summary'!C43</f>
        <v>7.4649203718431361</v>
      </c>
      <c r="F43" s="106"/>
      <c r="G43" s="567">
        <f>C43-E43</f>
        <v>1.3211111760114136E-7</v>
      </c>
      <c r="H43" s="8" t="s">
        <v>42</v>
      </c>
      <c r="I43" s="117">
        <f t="shared" si="3"/>
        <v>28</v>
      </c>
    </row>
    <row r="44" spans="1:11" x14ac:dyDescent="0.25">
      <c r="A44" s="114">
        <f t="shared" si="2"/>
        <v>29</v>
      </c>
      <c r="B44" s="127"/>
      <c r="C44" s="190"/>
      <c r="D44" s="149"/>
      <c r="E44" s="149"/>
      <c r="F44" s="149"/>
      <c r="G44" s="149"/>
      <c r="H44" s="152"/>
      <c r="I44" s="117">
        <f t="shared" si="3"/>
        <v>29</v>
      </c>
    </row>
    <row r="45" spans="1:11" x14ac:dyDescent="0.25">
      <c r="A45" s="114">
        <f t="shared" si="2"/>
        <v>30</v>
      </c>
      <c r="B45" s="127" t="str">
        <f>B22</f>
        <v>Section 5 - Interest True-Up Adjustment Cost Component</v>
      </c>
      <c r="C45" s="151">
        <f>'Pg3 Rev App. XII C6 Summary'!C44</f>
        <v>0.12845292347013892</v>
      </c>
      <c r="D45" s="151"/>
      <c r="E45" s="151">
        <f>'Pg4 As Filed App XII C6 Summary'!C45</f>
        <v>0.12845292347013892</v>
      </c>
      <c r="F45" s="151"/>
      <c r="G45" s="151">
        <f>C45-E45</f>
        <v>0</v>
      </c>
      <c r="H45" s="8" t="s">
        <v>43</v>
      </c>
      <c r="I45" s="117">
        <f t="shared" si="3"/>
        <v>30</v>
      </c>
    </row>
    <row r="46" spans="1:11" x14ac:dyDescent="0.25">
      <c r="A46" s="114">
        <f t="shared" si="2"/>
        <v>31</v>
      </c>
      <c r="B46" s="129"/>
      <c r="C46" s="24"/>
      <c r="D46" s="23"/>
      <c r="E46" s="23"/>
      <c r="F46" s="23"/>
      <c r="G46" s="23"/>
      <c r="H46" s="154"/>
      <c r="I46" s="117">
        <f t="shared" si="3"/>
        <v>31</v>
      </c>
    </row>
    <row r="47" spans="1:11" x14ac:dyDescent="0.25">
      <c r="A47" s="114">
        <f t="shared" si="2"/>
        <v>32</v>
      </c>
      <c r="B47" s="127" t="str">
        <f>B26</f>
        <v>Other Adjustments</v>
      </c>
      <c r="C47" s="328">
        <f>'Pg3 Rev App. XII C6 Summary'!C46</f>
        <v>2.0833333333333335</v>
      </c>
      <c r="D47" s="151"/>
      <c r="E47" s="328">
        <f>'Pg4 As Filed App XII C6 Summary'!C47</f>
        <v>2.0833333333333335</v>
      </c>
      <c r="F47" s="151"/>
      <c r="G47" s="328">
        <f>C47-E47</f>
        <v>0</v>
      </c>
      <c r="H47" s="8" t="s">
        <v>44</v>
      </c>
      <c r="I47" s="117">
        <f t="shared" si="3"/>
        <v>32</v>
      </c>
      <c r="K47" s="420"/>
    </row>
    <row r="48" spans="1:11" x14ac:dyDescent="0.25">
      <c r="A48" s="114">
        <f t="shared" si="2"/>
        <v>33</v>
      </c>
      <c r="B48" s="129"/>
      <c r="C48" s="24"/>
      <c r="D48" s="23"/>
      <c r="E48" s="23"/>
      <c r="F48" s="23"/>
      <c r="G48" s="23"/>
      <c r="H48" s="154"/>
      <c r="I48" s="117">
        <f t="shared" si="3"/>
        <v>33</v>
      </c>
    </row>
    <row r="49" spans="1:11" x14ac:dyDescent="0.25">
      <c r="A49" s="114">
        <f t="shared" si="2"/>
        <v>34</v>
      </c>
      <c r="B49" s="129" t="s">
        <v>45</v>
      </c>
      <c r="C49" s="192">
        <f>'Pg3 Rev App. XII C6 Summary'!C48</f>
        <v>82.387692273618114</v>
      </c>
      <c r="D49" s="21" t="s">
        <v>24</v>
      </c>
      <c r="E49" s="196">
        <f>'Pg4 As Filed App XII C6 Summary'!C49</f>
        <v>82.328272393816505</v>
      </c>
      <c r="F49" s="106"/>
      <c r="G49" s="192">
        <f>G41+G43+G45+G47</f>
        <v>0.14275321313494427</v>
      </c>
      <c r="H49" s="131" t="str">
        <f>"Sum Lines "&amp;A41&amp;", "&amp;A43&amp;", "&amp;A45&amp;", "&amp;A47</f>
        <v>Sum Lines 26, 28, 30, 32</v>
      </c>
      <c r="I49" s="117">
        <f t="shared" si="3"/>
        <v>34</v>
      </c>
      <c r="K49" s="420"/>
    </row>
    <row r="50" spans="1:11" x14ac:dyDescent="0.25">
      <c r="A50" s="114">
        <f t="shared" si="2"/>
        <v>35</v>
      </c>
      <c r="B50" s="112"/>
      <c r="C50" s="193"/>
      <c r="D50" s="156"/>
      <c r="E50" s="156"/>
      <c r="F50" s="156"/>
      <c r="G50" s="156"/>
      <c r="H50" s="157"/>
      <c r="I50" s="117">
        <f t="shared" si="3"/>
        <v>35</v>
      </c>
    </row>
    <row r="51" spans="1:11" x14ac:dyDescent="0.25">
      <c r="A51" s="114">
        <f t="shared" si="2"/>
        <v>36</v>
      </c>
      <c r="B51" s="183" t="s">
        <v>11</v>
      </c>
      <c r="C51" s="329">
        <f>'Pg3 Rev App. XII C6 Summary'!C50</f>
        <v>12</v>
      </c>
      <c r="D51" s="158"/>
      <c r="E51" s="329">
        <f>'Pg4 As Filed App XII C6 Summary'!C51</f>
        <v>12</v>
      </c>
      <c r="F51" s="158"/>
      <c r="G51" s="330">
        <f>C51-E51</f>
        <v>0</v>
      </c>
      <c r="H51" s="8" t="s">
        <v>46</v>
      </c>
      <c r="I51" s="117">
        <f t="shared" si="3"/>
        <v>36</v>
      </c>
    </row>
    <row r="52" spans="1:11" x14ac:dyDescent="0.25">
      <c r="A52" s="114">
        <f t="shared" si="2"/>
        <v>37</v>
      </c>
      <c r="B52" s="112"/>
      <c r="C52" s="193"/>
      <c r="D52" s="156"/>
      <c r="E52" s="156"/>
      <c r="F52" s="156"/>
      <c r="G52" s="156"/>
      <c r="H52" s="159"/>
      <c r="I52" s="117">
        <f t="shared" si="3"/>
        <v>37</v>
      </c>
    </row>
    <row r="53" spans="1:11" ht="16.5" thickBot="1" x14ac:dyDescent="0.3">
      <c r="A53" s="114">
        <f t="shared" si="2"/>
        <v>38</v>
      </c>
      <c r="B53" s="184" t="str">
        <f>B28</f>
        <v>Total Annual Costs</v>
      </c>
      <c r="C53" s="442">
        <f>'Pg3 Rev App. XII C6 Summary'!C52</f>
        <v>988.65230728341737</v>
      </c>
      <c r="D53" s="21" t="s">
        <v>24</v>
      </c>
      <c r="E53" s="419">
        <f>'Pg4 As Filed App XII C6 Summary'!C53</f>
        <v>987.939268725798</v>
      </c>
      <c r="F53" s="106"/>
      <c r="G53" s="444">
        <f>C53-E53</f>
        <v>0.71303855761937029</v>
      </c>
      <c r="H53" s="8" t="s">
        <v>47</v>
      </c>
      <c r="I53" s="117">
        <f t="shared" si="3"/>
        <v>38</v>
      </c>
    </row>
    <row r="54" spans="1:11" ht="17.25" thickTop="1" thickBot="1" x14ac:dyDescent="0.3">
      <c r="A54" s="114">
        <f t="shared" si="2"/>
        <v>39</v>
      </c>
      <c r="B54" s="113"/>
      <c r="C54" s="198"/>
      <c r="D54" s="161"/>
      <c r="E54" s="161"/>
      <c r="F54" s="161"/>
      <c r="G54" s="161"/>
      <c r="H54" s="162"/>
      <c r="I54" s="117">
        <f t="shared" si="3"/>
        <v>39</v>
      </c>
    </row>
    <row r="56" spans="1:11" ht="18.75" x14ac:dyDescent="0.25">
      <c r="A56" s="565">
        <v>1</v>
      </c>
      <c r="B56" s="17" t="s">
        <v>366</v>
      </c>
    </row>
    <row r="57" spans="1:11" x14ac:dyDescent="0.25">
      <c r="A57" s="21" t="s">
        <v>24</v>
      </c>
      <c r="B57" s="572" t="str">
        <f>'Pg9 Rev Stmt AV'!B113</f>
        <v>Items in BOLD have changed due to removing 50 basis points in CAISO ROE Adder disallowed by FERC.</v>
      </c>
      <c r="C57" s="572"/>
      <c r="D57" s="572"/>
      <c r="E57" s="572"/>
      <c r="F57" s="572"/>
      <c r="G57" s="572"/>
      <c r="H57" s="572"/>
    </row>
  </sheetData>
  <mergeCells count="6">
    <mergeCell ref="B57:H57"/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8" orientation="portrait" r:id="rId1"/>
  <headerFooter scaleWithDoc="0" alignWithMargins="0">
    <oddFooter>&amp;L&amp;F&amp;CPage 2&amp;R&amp;A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6"/>
  <sheetViews>
    <sheetView zoomScaleNormal="100" workbookViewId="0">
      <selection activeCell="E20" sqref="E20"/>
    </sheetView>
  </sheetViews>
  <sheetFormatPr defaultColWidth="8.5703125" defaultRowHeight="15.75" x14ac:dyDescent="0.25"/>
  <cols>
    <col min="1" max="1" width="5.140625" style="28" customWidth="1"/>
    <col min="2" max="2" width="77.140625" style="17" customWidth="1"/>
    <col min="3" max="3" width="22" style="17" customWidth="1"/>
    <col min="4" max="4" width="2" style="17" bestFit="1" customWidth="1"/>
    <col min="5" max="5" width="59.140625" style="17" customWidth="1"/>
    <col min="6" max="6" width="5.140625" style="28" customWidth="1"/>
    <col min="7" max="7" width="8.5703125" style="17"/>
    <col min="8" max="8" width="19" style="17" customWidth="1"/>
    <col min="9" max="16384" width="8.5703125" style="17"/>
  </cols>
  <sheetData>
    <row r="1" spans="1:8" x14ac:dyDescent="0.25">
      <c r="A1" s="110"/>
      <c r="B1" s="111"/>
      <c r="C1" s="111"/>
      <c r="D1" s="111"/>
      <c r="E1" s="111"/>
      <c r="F1" s="110"/>
    </row>
    <row r="2" spans="1:8" x14ac:dyDescent="0.25">
      <c r="A2" s="110"/>
      <c r="B2" s="573" t="s">
        <v>14</v>
      </c>
      <c r="C2" s="573"/>
      <c r="D2" s="573"/>
      <c r="E2" s="573"/>
      <c r="F2" s="111"/>
    </row>
    <row r="3" spans="1:8" x14ac:dyDescent="0.25">
      <c r="B3" s="573" t="s">
        <v>318</v>
      </c>
      <c r="C3" s="573"/>
      <c r="D3" s="573"/>
      <c r="E3" s="573"/>
      <c r="F3" s="107"/>
    </row>
    <row r="4" spans="1:8" x14ac:dyDescent="0.25">
      <c r="B4" s="573" t="s">
        <v>48</v>
      </c>
      <c r="C4" s="573"/>
      <c r="D4" s="573"/>
      <c r="E4" s="573"/>
      <c r="F4" s="107"/>
    </row>
    <row r="5" spans="1:8" x14ac:dyDescent="0.25">
      <c r="A5" s="110"/>
      <c r="B5" s="575" t="s">
        <v>323</v>
      </c>
      <c r="C5" s="575"/>
      <c r="D5" s="575"/>
      <c r="E5" s="575"/>
      <c r="F5" s="110"/>
      <c r="H5" s="282"/>
    </row>
    <row r="6" spans="1:8" x14ac:dyDescent="0.25">
      <c r="B6" s="574" t="s">
        <v>1</v>
      </c>
      <c r="C6" s="573"/>
      <c r="D6" s="573"/>
      <c r="E6" s="573"/>
      <c r="F6" s="107"/>
    </row>
    <row r="7" spans="1:8" ht="16.5" thickBot="1" x14ac:dyDescent="0.3">
      <c r="A7" s="110"/>
      <c r="B7" s="111"/>
      <c r="C7" s="112"/>
      <c r="D7" s="112"/>
      <c r="E7" s="112"/>
      <c r="F7" s="110"/>
    </row>
    <row r="8" spans="1:8" x14ac:dyDescent="0.25">
      <c r="A8" s="114" t="s">
        <v>2</v>
      </c>
      <c r="B8" s="115"/>
      <c r="C8" s="163"/>
      <c r="D8" s="375"/>
      <c r="E8" s="116"/>
      <c r="F8" s="108" t="s">
        <v>2</v>
      </c>
    </row>
    <row r="9" spans="1:8" x14ac:dyDescent="0.25">
      <c r="A9" s="114" t="s">
        <v>3</v>
      </c>
      <c r="B9" s="416" t="s">
        <v>19</v>
      </c>
      <c r="C9" s="379" t="s">
        <v>5</v>
      </c>
      <c r="D9" s="372"/>
      <c r="E9" s="417" t="s">
        <v>6</v>
      </c>
      <c r="F9" s="108" t="s">
        <v>3</v>
      </c>
    </row>
    <row r="10" spans="1:8" x14ac:dyDescent="0.25">
      <c r="A10" s="114"/>
      <c r="B10" s="380"/>
      <c r="C10" s="164"/>
      <c r="D10" s="119"/>
      <c r="E10" s="391"/>
      <c r="F10" s="108"/>
    </row>
    <row r="11" spans="1:8" x14ac:dyDescent="0.25">
      <c r="A11" s="114">
        <v>1</v>
      </c>
      <c r="B11" s="381" t="s">
        <v>21</v>
      </c>
      <c r="C11" s="165">
        <v>0</v>
      </c>
      <c r="D11" s="122"/>
      <c r="E11" s="392" t="s">
        <v>49</v>
      </c>
      <c r="F11" s="108">
        <f>A11</f>
        <v>1</v>
      </c>
      <c r="H11" s="355"/>
    </row>
    <row r="12" spans="1:8" x14ac:dyDescent="0.25">
      <c r="A12" s="114">
        <f>A11+1</f>
        <v>2</v>
      </c>
      <c r="B12" s="382"/>
      <c r="C12" s="166"/>
      <c r="D12" s="125"/>
      <c r="E12" s="390"/>
      <c r="F12" s="108">
        <f>F11+1</f>
        <v>2</v>
      </c>
      <c r="H12" s="355"/>
    </row>
    <row r="13" spans="1:8" x14ac:dyDescent="0.25">
      <c r="A13" s="114">
        <f t="shared" ref="A13:A28" si="0">A12+1</f>
        <v>3</v>
      </c>
      <c r="B13" s="381" t="s">
        <v>23</v>
      </c>
      <c r="C13" s="436">
        <f>'Pg5 Rev Sec 2-Non-Direct Exp'!E35</f>
        <v>902.91893029475148</v>
      </c>
      <c r="D13" s="21" t="s">
        <v>24</v>
      </c>
      <c r="E13" s="392" t="s">
        <v>253</v>
      </c>
      <c r="F13" s="108">
        <f t="shared" ref="F13:F28" si="1">F12+1</f>
        <v>3</v>
      </c>
      <c r="H13" s="422"/>
    </row>
    <row r="14" spans="1:8" x14ac:dyDescent="0.25">
      <c r="A14" s="114">
        <f t="shared" si="0"/>
        <v>4</v>
      </c>
      <c r="B14" s="382"/>
      <c r="C14" s="356"/>
      <c r="D14" s="128"/>
      <c r="E14" s="393"/>
      <c r="F14" s="108">
        <f t="shared" si="1"/>
        <v>4</v>
      </c>
      <c r="H14" s="355"/>
    </row>
    <row r="15" spans="1:8" x14ac:dyDescent="0.25">
      <c r="A15" s="114">
        <f t="shared" si="0"/>
        <v>5</v>
      </c>
      <c r="B15" s="383" t="s">
        <v>26</v>
      </c>
      <c r="C15" s="560">
        <f>'Pg7 Rev Sec 3 - Other Costs'!G42</f>
        <v>-30.387104140426828</v>
      </c>
      <c r="D15" s="21" t="s">
        <v>24</v>
      </c>
      <c r="E15" s="392" t="s">
        <v>365</v>
      </c>
      <c r="F15" s="108">
        <f t="shared" si="1"/>
        <v>5</v>
      </c>
      <c r="H15" s="422"/>
    </row>
    <row r="16" spans="1:8" x14ac:dyDescent="0.25">
      <c r="A16" s="114">
        <f t="shared" si="0"/>
        <v>6</v>
      </c>
      <c r="B16" s="384"/>
      <c r="C16" s="357"/>
      <c r="D16" s="373"/>
      <c r="E16" s="392"/>
      <c r="F16" s="108">
        <f t="shared" si="1"/>
        <v>6</v>
      </c>
      <c r="H16" s="422"/>
    </row>
    <row r="17" spans="1:10" x14ac:dyDescent="0.25">
      <c r="A17" s="114">
        <f t="shared" si="0"/>
        <v>7</v>
      </c>
      <c r="B17" s="385" t="s">
        <v>51</v>
      </c>
      <c r="C17" s="438">
        <f>C11+C13+C15</f>
        <v>872.53182615432468</v>
      </c>
      <c r="D17" s="21" t="s">
        <v>24</v>
      </c>
      <c r="E17" s="394" t="s">
        <v>52</v>
      </c>
      <c r="F17" s="108">
        <f t="shared" si="1"/>
        <v>7</v>
      </c>
      <c r="H17" s="422"/>
    </row>
    <row r="18" spans="1:10" x14ac:dyDescent="0.25">
      <c r="A18" s="114">
        <f t="shared" si="0"/>
        <v>8</v>
      </c>
      <c r="B18" s="386"/>
      <c r="C18" s="359"/>
      <c r="D18" s="376"/>
      <c r="E18" s="395"/>
      <c r="F18" s="108">
        <f t="shared" si="1"/>
        <v>8</v>
      </c>
      <c r="H18" s="422"/>
    </row>
    <row r="19" spans="1:10" x14ac:dyDescent="0.25">
      <c r="A19" s="114">
        <f t="shared" si="0"/>
        <v>9</v>
      </c>
      <c r="B19" s="381" t="s">
        <v>29</v>
      </c>
      <c r="C19" s="167">
        <v>89.579046047451044</v>
      </c>
      <c r="D19" s="21"/>
      <c r="E19" s="392" t="s">
        <v>376</v>
      </c>
      <c r="F19" s="108">
        <f t="shared" si="1"/>
        <v>9</v>
      </c>
      <c r="H19" s="422"/>
    </row>
    <row r="20" spans="1:10" x14ac:dyDescent="0.25">
      <c r="A20" s="114">
        <f t="shared" si="0"/>
        <v>10</v>
      </c>
      <c r="B20" s="381"/>
      <c r="C20" s="356"/>
      <c r="D20" s="128"/>
      <c r="E20" s="396"/>
      <c r="F20" s="108">
        <f t="shared" si="1"/>
        <v>10</v>
      </c>
      <c r="H20" s="422"/>
    </row>
    <row r="21" spans="1:10" x14ac:dyDescent="0.25">
      <c r="A21" s="114">
        <f t="shared" si="0"/>
        <v>11</v>
      </c>
      <c r="B21" s="381" t="s">
        <v>31</v>
      </c>
      <c r="C21" s="298">
        <v>1.5414350816416671</v>
      </c>
      <c r="D21" s="128"/>
      <c r="E21" s="394" t="s">
        <v>53</v>
      </c>
      <c r="F21" s="108">
        <f t="shared" si="1"/>
        <v>11</v>
      </c>
      <c r="H21" s="422"/>
    </row>
    <row r="22" spans="1:10" x14ac:dyDescent="0.25">
      <c r="A22" s="114">
        <f t="shared" si="0"/>
        <v>12</v>
      </c>
      <c r="B22" s="384"/>
      <c r="C22" s="135"/>
      <c r="D22" s="377"/>
      <c r="E22" s="394"/>
      <c r="F22" s="108">
        <f t="shared" si="1"/>
        <v>12</v>
      </c>
      <c r="H22" s="422"/>
    </row>
    <row r="23" spans="1:10" x14ac:dyDescent="0.25">
      <c r="A23" s="114">
        <f t="shared" si="0"/>
        <v>13</v>
      </c>
      <c r="B23" s="384" t="s">
        <v>33</v>
      </c>
      <c r="C23" s="43">
        <f>C17+C19+C21</f>
        <v>963.65230728341737</v>
      </c>
      <c r="D23" s="21" t="s">
        <v>24</v>
      </c>
      <c r="E23" s="394" t="s">
        <v>54</v>
      </c>
      <c r="F23" s="108">
        <f t="shared" si="1"/>
        <v>13</v>
      </c>
      <c r="H23" s="424"/>
    </row>
    <row r="24" spans="1:10" x14ac:dyDescent="0.25">
      <c r="A24" s="114">
        <f t="shared" si="0"/>
        <v>14</v>
      </c>
      <c r="B24" s="387"/>
      <c r="C24" s="360"/>
      <c r="D24" s="374"/>
      <c r="E24" s="394"/>
      <c r="F24" s="108">
        <f t="shared" si="1"/>
        <v>14</v>
      </c>
      <c r="H24" s="422"/>
    </row>
    <row r="25" spans="1:10" x14ac:dyDescent="0.25">
      <c r="A25" s="114">
        <f t="shared" si="0"/>
        <v>15</v>
      </c>
      <c r="B25" s="383" t="s">
        <v>34</v>
      </c>
      <c r="C25" s="421">
        <f>38-13</f>
        <v>25</v>
      </c>
      <c r="D25" s="41"/>
      <c r="E25" s="394" t="s">
        <v>55</v>
      </c>
      <c r="F25" s="108">
        <f t="shared" si="1"/>
        <v>15</v>
      </c>
      <c r="H25" s="424"/>
    </row>
    <row r="26" spans="1:10" x14ac:dyDescent="0.25">
      <c r="A26" s="114">
        <f t="shared" si="0"/>
        <v>16</v>
      </c>
      <c r="B26" s="388"/>
      <c r="C26" s="361"/>
      <c r="D26" s="378"/>
      <c r="E26" s="394"/>
      <c r="F26" s="108">
        <f t="shared" si="1"/>
        <v>16</v>
      </c>
      <c r="H26" s="422"/>
    </row>
    <row r="27" spans="1:10" ht="16.5" thickBot="1" x14ac:dyDescent="0.3">
      <c r="A27" s="114">
        <f t="shared" si="0"/>
        <v>17</v>
      </c>
      <c r="B27" s="385" t="s">
        <v>36</v>
      </c>
      <c r="C27" s="139">
        <f>C23+C25</f>
        <v>988.65230728341737</v>
      </c>
      <c r="D27" s="21" t="s">
        <v>24</v>
      </c>
      <c r="E27" s="394" t="s">
        <v>56</v>
      </c>
      <c r="F27" s="108">
        <f t="shared" si="1"/>
        <v>17</v>
      </c>
      <c r="H27" s="424"/>
      <c r="I27" s="18"/>
      <c r="J27" s="140"/>
    </row>
    <row r="28" spans="1:10" ht="17.25" thickTop="1" thickBot="1" x14ac:dyDescent="0.3">
      <c r="A28" s="114">
        <f t="shared" si="0"/>
        <v>18</v>
      </c>
      <c r="B28" s="389"/>
      <c r="C28" s="141"/>
      <c r="D28" s="113"/>
      <c r="E28" s="397"/>
      <c r="F28" s="108">
        <f t="shared" si="1"/>
        <v>18</v>
      </c>
    </row>
    <row r="29" spans="1:10" x14ac:dyDescent="0.25">
      <c r="H29" s="282"/>
    </row>
    <row r="30" spans="1:10" ht="16.5" thickBot="1" x14ac:dyDescent="0.3">
      <c r="A30" s="110"/>
      <c r="B30" s="142"/>
      <c r="C30" s="143"/>
      <c r="D30" s="143"/>
      <c r="E30" s="143"/>
      <c r="F30" s="110"/>
      <c r="H30" s="282"/>
    </row>
    <row r="31" spans="1:10" x14ac:dyDescent="0.25">
      <c r="A31" s="114" t="s">
        <v>2</v>
      </c>
      <c r="B31" s="144"/>
      <c r="C31" s="466"/>
      <c r="D31" s="111"/>
      <c r="E31" s="111"/>
      <c r="F31" s="117" t="s">
        <v>2</v>
      </c>
    </row>
    <row r="32" spans="1:10" x14ac:dyDescent="0.25">
      <c r="A32" s="114" t="s">
        <v>3</v>
      </c>
      <c r="B32" s="379" t="s">
        <v>37</v>
      </c>
      <c r="C32" s="467" t="str">
        <f>C9</f>
        <v>Amounts</v>
      </c>
      <c r="D32" s="372"/>
      <c r="E32" s="372" t="str">
        <f>E9</f>
        <v>Reference</v>
      </c>
      <c r="F32" s="117" t="s">
        <v>3</v>
      </c>
    </row>
    <row r="33" spans="1:8" x14ac:dyDescent="0.25">
      <c r="A33" s="114">
        <f>A28+1</f>
        <v>19</v>
      </c>
      <c r="B33" s="145"/>
      <c r="C33" s="468"/>
      <c r="D33" s="119"/>
      <c r="E33" s="120"/>
      <c r="F33" s="117">
        <f>F28+1</f>
        <v>19</v>
      </c>
    </row>
    <row r="34" spans="1:8" x14ac:dyDescent="0.25">
      <c r="A34" s="114">
        <f>A33+1</f>
        <v>20</v>
      </c>
      <c r="B34" s="121" t="str">
        <f>B11</f>
        <v>Section 1 - Direct Maintenance Expense Cost Component</v>
      </c>
      <c r="C34" s="469">
        <f>C11/12</f>
        <v>0</v>
      </c>
      <c r="D34" s="146"/>
      <c r="E34" s="123" t="s">
        <v>297</v>
      </c>
      <c r="F34" s="117">
        <f>F33+1</f>
        <v>20</v>
      </c>
    </row>
    <row r="35" spans="1:8" x14ac:dyDescent="0.25">
      <c r="A35" s="114">
        <f t="shared" ref="A35:A53" si="2">A34+1</f>
        <v>21</v>
      </c>
      <c r="B35" s="124"/>
      <c r="C35" s="470"/>
      <c r="D35" s="147"/>
      <c r="E35" s="148"/>
      <c r="F35" s="117">
        <f t="shared" ref="F35:F53" si="3">F34+1</f>
        <v>21</v>
      </c>
    </row>
    <row r="36" spans="1:8" x14ac:dyDescent="0.25">
      <c r="A36" s="114">
        <f t="shared" si="2"/>
        <v>22</v>
      </c>
      <c r="B36" s="121" t="str">
        <f>B13</f>
        <v>Section 2 - Non-Direct Expense Cost Component</v>
      </c>
      <c r="C36" s="471">
        <f>C13/12</f>
        <v>75.243244191229294</v>
      </c>
      <c r="D36" s="21" t="s">
        <v>24</v>
      </c>
      <c r="E36" s="123" t="s">
        <v>298</v>
      </c>
      <c r="F36" s="117">
        <f t="shared" si="3"/>
        <v>22</v>
      </c>
    </row>
    <row r="37" spans="1:8" x14ac:dyDescent="0.25">
      <c r="A37" s="114">
        <f t="shared" si="2"/>
        <v>23</v>
      </c>
      <c r="B37" s="124"/>
      <c r="C37" s="472"/>
      <c r="D37" s="149"/>
      <c r="E37" s="150"/>
      <c r="F37" s="117">
        <f t="shared" si="3"/>
        <v>23</v>
      </c>
    </row>
    <row r="38" spans="1:8" x14ac:dyDescent="0.25">
      <c r="A38" s="114">
        <f t="shared" si="2"/>
        <v>24</v>
      </c>
      <c r="B38" s="121" t="str">
        <f>B15</f>
        <v>Section 3 - Cost Component Containing Other Specific Expenses</v>
      </c>
      <c r="C38" s="561">
        <f>C15/12</f>
        <v>-2.5322586783689025</v>
      </c>
      <c r="D38" s="21" t="s">
        <v>24</v>
      </c>
      <c r="E38" s="123" t="s">
        <v>299</v>
      </c>
      <c r="F38" s="117">
        <f t="shared" si="3"/>
        <v>24</v>
      </c>
    </row>
    <row r="39" spans="1:8" x14ac:dyDescent="0.25">
      <c r="A39" s="114">
        <f t="shared" si="2"/>
        <v>25</v>
      </c>
      <c r="B39" s="132"/>
      <c r="C39" s="473"/>
      <c r="D39" s="149"/>
      <c r="E39" s="123"/>
      <c r="F39" s="117">
        <f t="shared" si="3"/>
        <v>25</v>
      </c>
    </row>
    <row r="40" spans="1:8" x14ac:dyDescent="0.25">
      <c r="A40" s="114">
        <f t="shared" si="2"/>
        <v>26</v>
      </c>
      <c r="B40" s="130" t="s">
        <v>57</v>
      </c>
      <c r="C40" s="474">
        <f>C34+C36+C38</f>
        <v>72.71098551286039</v>
      </c>
      <c r="D40" s="21" t="s">
        <v>24</v>
      </c>
      <c r="E40" s="131" t="s">
        <v>255</v>
      </c>
      <c r="F40" s="117">
        <f t="shared" si="3"/>
        <v>26</v>
      </c>
    </row>
    <row r="41" spans="1:8" x14ac:dyDescent="0.25">
      <c r="A41" s="114">
        <f t="shared" si="2"/>
        <v>27</v>
      </c>
      <c r="B41" s="145"/>
      <c r="C41" s="472"/>
      <c r="D41" s="149"/>
      <c r="E41" s="126"/>
      <c r="F41" s="117">
        <f t="shared" si="3"/>
        <v>27</v>
      </c>
      <c r="H41" s="362"/>
    </row>
    <row r="42" spans="1:8" x14ac:dyDescent="0.25">
      <c r="A42" s="114">
        <f t="shared" si="2"/>
        <v>28</v>
      </c>
      <c r="B42" s="121" t="str">
        <f>LEFT(B19,45)</f>
        <v>Section 4 - True-Up Adjustment Cost Component</v>
      </c>
      <c r="C42" s="475">
        <f>C19/12</f>
        <v>7.4649205039542537</v>
      </c>
      <c r="D42" s="21"/>
      <c r="E42" s="123" t="s">
        <v>300</v>
      </c>
      <c r="F42" s="117">
        <f t="shared" si="3"/>
        <v>28</v>
      </c>
    </row>
    <row r="43" spans="1:8" x14ac:dyDescent="0.25">
      <c r="A43" s="114">
        <f t="shared" si="2"/>
        <v>29</v>
      </c>
      <c r="B43" s="121"/>
      <c r="C43" s="472"/>
      <c r="D43" s="149"/>
      <c r="E43" s="152"/>
      <c r="F43" s="117">
        <f t="shared" si="3"/>
        <v>29</v>
      </c>
    </row>
    <row r="44" spans="1:8" x14ac:dyDescent="0.25">
      <c r="A44" s="114">
        <f t="shared" si="2"/>
        <v>30</v>
      </c>
      <c r="B44" s="121" t="str">
        <f>B21</f>
        <v>Section 5 - Interest True-Up Adjustment Cost Component</v>
      </c>
      <c r="C44" s="475">
        <f>C21/12</f>
        <v>0.12845292347013892</v>
      </c>
      <c r="D44" s="220"/>
      <c r="E44" s="131" t="s">
        <v>301</v>
      </c>
      <c r="F44" s="117">
        <f t="shared" si="3"/>
        <v>30</v>
      </c>
    </row>
    <row r="45" spans="1:8" x14ac:dyDescent="0.25">
      <c r="A45" s="114">
        <f t="shared" si="2"/>
        <v>31</v>
      </c>
      <c r="B45" s="132"/>
      <c r="C45" s="153"/>
      <c r="D45" s="23"/>
      <c r="E45" s="154"/>
      <c r="F45" s="117">
        <f t="shared" si="3"/>
        <v>31</v>
      </c>
    </row>
    <row r="46" spans="1:8" x14ac:dyDescent="0.25">
      <c r="A46" s="114">
        <f t="shared" si="2"/>
        <v>32</v>
      </c>
      <c r="B46" s="127" t="str">
        <f>B25</f>
        <v>Other Adjustments</v>
      </c>
      <c r="C46" s="299">
        <f>C25/12</f>
        <v>2.0833333333333335</v>
      </c>
      <c r="D46" s="151"/>
      <c r="E46" s="131" t="s">
        <v>302</v>
      </c>
      <c r="F46" s="117">
        <f t="shared" si="3"/>
        <v>32</v>
      </c>
    </row>
    <row r="47" spans="1:8" x14ac:dyDescent="0.25">
      <c r="A47" s="114">
        <f t="shared" si="2"/>
        <v>33</v>
      </c>
      <c r="B47" s="129"/>
      <c r="C47" s="153"/>
      <c r="D47" s="23"/>
      <c r="E47" s="154"/>
      <c r="F47" s="117">
        <f t="shared" si="3"/>
        <v>33</v>
      </c>
    </row>
    <row r="48" spans="1:8" ht="16.5" thickBot="1" x14ac:dyDescent="0.3">
      <c r="A48" s="114">
        <f t="shared" si="2"/>
        <v>34</v>
      </c>
      <c r="B48" s="129" t="s">
        <v>45</v>
      </c>
      <c r="C48" s="363">
        <f>C27/12</f>
        <v>82.387692273618114</v>
      </c>
      <c r="D48" s="21" t="s">
        <v>24</v>
      </c>
      <c r="E48" s="131" t="s">
        <v>303</v>
      </c>
      <c r="F48" s="117">
        <f t="shared" si="3"/>
        <v>34</v>
      </c>
      <c r="H48" s="358"/>
    </row>
    <row r="49" spans="1:6" ht="16.5" thickTop="1" x14ac:dyDescent="0.25">
      <c r="A49" s="114">
        <f t="shared" si="2"/>
        <v>35</v>
      </c>
      <c r="B49" s="145"/>
      <c r="C49" s="155"/>
      <c r="D49" s="156"/>
      <c r="E49" s="157"/>
      <c r="F49" s="117">
        <f t="shared" si="3"/>
        <v>35</v>
      </c>
    </row>
    <row r="50" spans="1:6" x14ac:dyDescent="0.25">
      <c r="A50" s="114">
        <f t="shared" si="2"/>
        <v>36</v>
      </c>
      <c r="B50" s="124" t="s">
        <v>11</v>
      </c>
      <c r="C50" s="300">
        <v>12</v>
      </c>
      <c r="D50" s="158"/>
      <c r="E50" s="157"/>
      <c r="F50" s="117">
        <f t="shared" si="3"/>
        <v>36</v>
      </c>
    </row>
    <row r="51" spans="1:6" x14ac:dyDescent="0.25">
      <c r="A51" s="114">
        <f t="shared" si="2"/>
        <v>37</v>
      </c>
      <c r="B51" s="145"/>
      <c r="C51" s="155"/>
      <c r="D51" s="156"/>
      <c r="E51" s="159"/>
      <c r="F51" s="117">
        <f t="shared" si="3"/>
        <v>37</v>
      </c>
    </row>
    <row r="52" spans="1:6" ht="16.5" thickBot="1" x14ac:dyDescent="0.3">
      <c r="A52" s="114">
        <f t="shared" si="2"/>
        <v>38</v>
      </c>
      <c r="B52" s="130" t="str">
        <f>B27</f>
        <v>Total Annual Costs</v>
      </c>
      <c r="C52" s="476">
        <f>C48*C50</f>
        <v>988.65230728341737</v>
      </c>
      <c r="D52" s="21" t="s">
        <v>24</v>
      </c>
      <c r="E52" s="131" t="s">
        <v>304</v>
      </c>
      <c r="F52" s="117">
        <f t="shared" si="3"/>
        <v>38</v>
      </c>
    </row>
    <row r="53" spans="1:6" ht="17.25" thickTop="1" thickBot="1" x14ac:dyDescent="0.3">
      <c r="A53" s="114">
        <f t="shared" si="2"/>
        <v>39</v>
      </c>
      <c r="B53" s="113"/>
      <c r="C53" s="160"/>
      <c r="D53" s="161"/>
      <c r="E53" s="162"/>
      <c r="F53" s="117">
        <f t="shared" si="3"/>
        <v>39</v>
      </c>
    </row>
    <row r="56" spans="1:6" x14ac:dyDescent="0.25">
      <c r="A56" s="21" t="s">
        <v>24</v>
      </c>
      <c r="B56" s="352" t="str">
        <f>'Pg9 Rev Stmt AV'!B113</f>
        <v>Items in BOLD have changed due to removing 50 basis points in CAISO ROE Adder disallowed by FERC.</v>
      </c>
    </row>
  </sheetData>
  <mergeCells count="5">
    <mergeCell ref="B6:E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BDA3-8653-4DCA-A714-72AB4EB69BBF}">
  <sheetPr>
    <pageSetUpPr fitToPage="1"/>
  </sheetPr>
  <dimension ref="A1:J59"/>
  <sheetViews>
    <sheetView zoomScaleNormal="100" workbookViewId="0">
      <selection activeCell="B65" sqref="B65"/>
    </sheetView>
  </sheetViews>
  <sheetFormatPr defaultColWidth="8.85546875" defaultRowHeight="15.75" x14ac:dyDescent="0.25"/>
  <cols>
    <col min="1" max="1" width="5.140625" style="28" customWidth="1"/>
    <col min="2" max="2" width="73.140625" style="17" bestFit="1" customWidth="1"/>
    <col min="3" max="3" width="14.85546875" style="17" customWidth="1"/>
    <col min="4" max="4" width="2.140625" style="17" customWidth="1"/>
    <col min="5" max="5" width="51.42578125" style="17" bestFit="1" customWidth="1"/>
    <col min="6" max="6" width="5.140625" style="28" customWidth="1"/>
    <col min="7" max="7" width="8.85546875" style="17"/>
    <col min="8" max="8" width="10.42578125" style="17" bestFit="1" customWidth="1"/>
    <col min="9" max="16384" width="8.85546875" style="17"/>
  </cols>
  <sheetData>
    <row r="1" spans="1:8" x14ac:dyDescent="0.25">
      <c r="A1" s="404" t="s">
        <v>364</v>
      </c>
    </row>
    <row r="2" spans="1:8" x14ac:dyDescent="0.25">
      <c r="A2" s="110"/>
      <c r="B2" s="111"/>
      <c r="C2" s="111"/>
      <c r="D2" s="111"/>
      <c r="E2" s="111"/>
      <c r="F2" s="110"/>
    </row>
    <row r="3" spans="1:8" x14ac:dyDescent="0.25">
      <c r="A3" s="110"/>
      <c r="B3" s="573" t="s">
        <v>14</v>
      </c>
      <c r="C3" s="573"/>
      <c r="D3" s="573"/>
      <c r="E3" s="573"/>
      <c r="F3" s="111"/>
    </row>
    <row r="4" spans="1:8" x14ac:dyDescent="0.25">
      <c r="B4" s="573" t="s">
        <v>318</v>
      </c>
      <c r="C4" s="573"/>
      <c r="D4" s="573"/>
      <c r="E4" s="573"/>
      <c r="F4" s="107"/>
    </row>
    <row r="5" spans="1:8" x14ac:dyDescent="0.25">
      <c r="B5" s="573" t="s">
        <v>48</v>
      </c>
      <c r="C5" s="573"/>
      <c r="D5" s="573"/>
      <c r="E5" s="573"/>
      <c r="F5" s="107"/>
    </row>
    <row r="6" spans="1:8" x14ac:dyDescent="0.25">
      <c r="A6" s="110"/>
      <c r="B6" s="575" t="s">
        <v>323</v>
      </c>
      <c r="C6" s="575"/>
      <c r="D6" s="575"/>
      <c r="E6" s="575"/>
      <c r="F6" s="110"/>
    </row>
    <row r="7" spans="1:8" x14ac:dyDescent="0.25">
      <c r="B7" s="574" t="s">
        <v>1</v>
      </c>
      <c r="C7" s="573"/>
      <c r="D7" s="573"/>
      <c r="E7" s="573"/>
      <c r="F7" s="107"/>
    </row>
    <row r="8" spans="1:8" ht="16.5" thickBot="1" x14ac:dyDescent="0.3">
      <c r="A8" s="110"/>
      <c r="B8" s="111"/>
      <c r="C8" s="112"/>
      <c r="D8" s="112"/>
      <c r="E8" s="112"/>
      <c r="F8" s="110"/>
    </row>
    <row r="9" spans="1:8" x14ac:dyDescent="0.25">
      <c r="A9" s="114" t="s">
        <v>2</v>
      </c>
      <c r="B9" s="115"/>
      <c r="C9" s="163"/>
      <c r="D9" s="548"/>
      <c r="E9" s="116"/>
      <c r="F9" s="117" t="s">
        <v>2</v>
      </c>
    </row>
    <row r="10" spans="1:8" x14ac:dyDescent="0.25">
      <c r="A10" s="114" t="s">
        <v>3</v>
      </c>
      <c r="B10" s="379" t="s">
        <v>19</v>
      </c>
      <c r="C10" s="379" t="s">
        <v>5</v>
      </c>
      <c r="D10" s="549"/>
      <c r="E10" s="372" t="s">
        <v>6</v>
      </c>
      <c r="F10" s="117" t="s">
        <v>3</v>
      </c>
    </row>
    <row r="11" spans="1:8" x14ac:dyDescent="0.25">
      <c r="A11" s="114"/>
      <c r="B11" s="118"/>
      <c r="C11" s="164"/>
      <c r="D11" s="550"/>
      <c r="E11" s="120"/>
      <c r="F11" s="117"/>
    </row>
    <row r="12" spans="1:8" x14ac:dyDescent="0.25">
      <c r="A12" s="114">
        <v>1</v>
      </c>
      <c r="B12" s="121" t="s">
        <v>21</v>
      </c>
      <c r="C12" s="165">
        <v>0</v>
      </c>
      <c r="D12" s="551"/>
      <c r="E12" s="123" t="s">
        <v>49</v>
      </c>
      <c r="F12" s="117">
        <f>A12</f>
        <v>1</v>
      </c>
      <c r="H12" s="358"/>
    </row>
    <row r="13" spans="1:8" x14ac:dyDescent="0.25">
      <c r="A13" s="114">
        <f>A12+1</f>
        <v>2</v>
      </c>
      <c r="B13" s="124"/>
      <c r="C13" s="166"/>
      <c r="D13" s="552"/>
      <c r="E13" s="111"/>
      <c r="F13" s="117">
        <f>F12+1</f>
        <v>2</v>
      </c>
      <c r="H13" s="358"/>
    </row>
    <row r="14" spans="1:8" x14ac:dyDescent="0.25">
      <c r="A14" s="114">
        <f t="shared" ref="A14:A29" si="0">A13+1</f>
        <v>3</v>
      </c>
      <c r="B14" s="121" t="s">
        <v>23</v>
      </c>
      <c r="C14" s="436">
        <v>906.78292227092788</v>
      </c>
      <c r="D14" s="21" t="s">
        <v>24</v>
      </c>
      <c r="E14" s="392" t="s">
        <v>253</v>
      </c>
      <c r="F14" s="117">
        <f t="shared" ref="F14:F29" si="1">F13+1</f>
        <v>3</v>
      </c>
      <c r="H14" s="358"/>
    </row>
    <row r="15" spans="1:8" x14ac:dyDescent="0.25">
      <c r="A15" s="114">
        <f t="shared" si="0"/>
        <v>4</v>
      </c>
      <c r="B15" s="124"/>
      <c r="C15" s="166"/>
      <c r="D15" s="552"/>
      <c r="E15" s="126"/>
      <c r="F15" s="117">
        <f t="shared" si="1"/>
        <v>4</v>
      </c>
      <c r="H15" s="358"/>
    </row>
    <row r="16" spans="1:8" x14ac:dyDescent="0.25">
      <c r="A16" s="114">
        <f t="shared" si="0"/>
        <v>5</v>
      </c>
      <c r="B16" s="127" t="s">
        <v>26</v>
      </c>
      <c r="C16" s="298">
        <v>-35.964133088889099</v>
      </c>
      <c r="D16" s="553"/>
      <c r="E16" s="123" t="s">
        <v>50</v>
      </c>
      <c r="F16" s="117">
        <f t="shared" si="1"/>
        <v>5</v>
      </c>
      <c r="H16" s="358"/>
    </row>
    <row r="17" spans="1:10" x14ac:dyDescent="0.25">
      <c r="A17" s="114">
        <f t="shared" si="0"/>
        <v>6</v>
      </c>
      <c r="B17" s="129"/>
      <c r="C17" s="400"/>
      <c r="D17" s="553"/>
      <c r="E17" s="123"/>
      <c r="F17" s="117">
        <f t="shared" si="1"/>
        <v>6</v>
      </c>
      <c r="H17" s="358"/>
    </row>
    <row r="18" spans="1:10" x14ac:dyDescent="0.25">
      <c r="A18" s="114">
        <f t="shared" si="0"/>
        <v>7</v>
      </c>
      <c r="B18" s="130" t="s">
        <v>51</v>
      </c>
      <c r="C18" s="438">
        <f>C12+C14+C16</f>
        <v>870.81878918203881</v>
      </c>
      <c r="D18" s="21" t="s">
        <v>24</v>
      </c>
      <c r="E18" s="131" t="s">
        <v>52</v>
      </c>
      <c r="F18" s="117">
        <f t="shared" si="1"/>
        <v>7</v>
      </c>
      <c r="H18" s="358"/>
    </row>
    <row r="19" spans="1:10" x14ac:dyDescent="0.25">
      <c r="A19" s="114">
        <f t="shared" si="0"/>
        <v>8</v>
      </c>
      <c r="B19" s="132"/>
      <c r="C19" s="166"/>
      <c r="D19" s="552"/>
      <c r="E19" s="133"/>
      <c r="F19" s="117">
        <f t="shared" si="1"/>
        <v>8</v>
      </c>
      <c r="H19" s="358"/>
    </row>
    <row r="20" spans="1:10" x14ac:dyDescent="0.25">
      <c r="A20" s="114">
        <f t="shared" si="0"/>
        <v>9</v>
      </c>
      <c r="B20" s="121" t="s">
        <v>29</v>
      </c>
      <c r="C20" s="437">
        <v>89.579044462117636</v>
      </c>
      <c r="D20" s="21" t="s">
        <v>24</v>
      </c>
      <c r="E20" s="123" t="s">
        <v>254</v>
      </c>
      <c r="F20" s="117">
        <f t="shared" si="1"/>
        <v>9</v>
      </c>
      <c r="H20" s="358"/>
    </row>
    <row r="21" spans="1:10" x14ac:dyDescent="0.25">
      <c r="A21" s="114">
        <f t="shared" si="0"/>
        <v>10</v>
      </c>
      <c r="B21" s="121"/>
      <c r="C21" s="166"/>
      <c r="D21" s="552"/>
      <c r="E21" s="134"/>
      <c r="F21" s="117">
        <f t="shared" si="1"/>
        <v>10</v>
      </c>
      <c r="H21" s="358"/>
    </row>
    <row r="22" spans="1:10" x14ac:dyDescent="0.25">
      <c r="A22" s="114">
        <f t="shared" si="0"/>
        <v>11</v>
      </c>
      <c r="B22" s="121" t="s">
        <v>31</v>
      </c>
      <c r="C22" s="298">
        <v>1.5414350816416671</v>
      </c>
      <c r="D22" s="553"/>
      <c r="E22" s="131" t="s">
        <v>53</v>
      </c>
      <c r="F22" s="117">
        <f t="shared" si="1"/>
        <v>11</v>
      </c>
      <c r="H22" s="358"/>
    </row>
    <row r="23" spans="1:10" x14ac:dyDescent="0.25">
      <c r="A23" s="114">
        <f t="shared" si="0"/>
        <v>12</v>
      </c>
      <c r="B23" s="129"/>
      <c r="C23" s="135"/>
      <c r="D23" s="377"/>
      <c r="E23" s="131"/>
      <c r="F23" s="117">
        <f t="shared" si="1"/>
        <v>12</v>
      </c>
      <c r="H23" s="358"/>
    </row>
    <row r="24" spans="1:10" x14ac:dyDescent="0.25">
      <c r="A24" s="114">
        <f t="shared" si="0"/>
        <v>13</v>
      </c>
      <c r="B24" s="129" t="s">
        <v>33</v>
      </c>
      <c r="C24" s="43">
        <f>C18+C20+C22+1</f>
        <v>962.93926872579812</v>
      </c>
      <c r="D24" s="21" t="s">
        <v>24</v>
      </c>
      <c r="E24" s="131" t="s">
        <v>54</v>
      </c>
      <c r="F24" s="117">
        <f t="shared" si="1"/>
        <v>13</v>
      </c>
      <c r="H24" s="358"/>
    </row>
    <row r="25" spans="1:10" x14ac:dyDescent="0.25">
      <c r="A25" s="114">
        <f t="shared" si="0"/>
        <v>14</v>
      </c>
      <c r="B25" s="137"/>
      <c r="C25" s="40"/>
      <c r="D25" s="427"/>
      <c r="E25" s="131"/>
      <c r="F25" s="117">
        <f t="shared" si="1"/>
        <v>14</v>
      </c>
      <c r="H25" s="358"/>
    </row>
    <row r="26" spans="1:10" x14ac:dyDescent="0.25">
      <c r="A26" s="114">
        <f t="shared" si="0"/>
        <v>15</v>
      </c>
      <c r="B26" s="127" t="s">
        <v>34</v>
      </c>
      <c r="C26" s="421">
        <f>38-13</f>
        <v>25</v>
      </c>
      <c r="D26" s="427"/>
      <c r="E26" s="131" t="s">
        <v>55</v>
      </c>
      <c r="F26" s="117">
        <f t="shared" si="1"/>
        <v>15</v>
      </c>
      <c r="H26" s="358"/>
    </row>
    <row r="27" spans="1:10" x14ac:dyDescent="0.25">
      <c r="A27" s="114">
        <f t="shared" si="0"/>
        <v>16</v>
      </c>
      <c r="B27" s="112"/>
      <c r="C27" s="401"/>
      <c r="D27" s="543"/>
      <c r="E27" s="131"/>
      <c r="F27" s="117">
        <f t="shared" si="1"/>
        <v>16</v>
      </c>
      <c r="H27" s="358"/>
    </row>
    <row r="28" spans="1:10" ht="16.5" thickBot="1" x14ac:dyDescent="0.3">
      <c r="A28" s="114">
        <f t="shared" si="0"/>
        <v>17</v>
      </c>
      <c r="B28" s="130" t="s">
        <v>36</v>
      </c>
      <c r="C28" s="139">
        <f>C24+C26</f>
        <v>987.93926872579812</v>
      </c>
      <c r="D28" s="21" t="s">
        <v>24</v>
      </c>
      <c r="E28" s="131" t="s">
        <v>56</v>
      </c>
      <c r="F28" s="117">
        <f t="shared" si="1"/>
        <v>17</v>
      </c>
      <c r="H28" s="358"/>
      <c r="I28" s="18"/>
      <c r="J28" s="140"/>
    </row>
    <row r="29" spans="1:10" ht="17.25" thickTop="1" thickBot="1" x14ac:dyDescent="0.3">
      <c r="A29" s="114">
        <f t="shared" si="0"/>
        <v>18</v>
      </c>
      <c r="B29" s="141"/>
      <c r="C29" s="141"/>
      <c r="D29" s="554"/>
      <c r="E29" s="113"/>
      <c r="F29" s="117">
        <f t="shared" si="1"/>
        <v>18</v>
      </c>
    </row>
    <row r="31" spans="1:10" ht="16.5" thickBot="1" x14ac:dyDescent="0.3">
      <c r="A31" s="110"/>
      <c r="B31" s="142"/>
      <c r="C31" s="143"/>
      <c r="D31" s="143"/>
      <c r="E31" s="143"/>
      <c r="F31" s="110"/>
    </row>
    <row r="32" spans="1:10" x14ac:dyDescent="0.25">
      <c r="A32" s="114" t="s">
        <v>2</v>
      </c>
      <c r="B32" s="144"/>
      <c r="C32" s="144"/>
      <c r="D32" s="548"/>
      <c r="E32" s="111"/>
      <c r="F32" s="117" t="s">
        <v>2</v>
      </c>
    </row>
    <row r="33" spans="1:8" x14ac:dyDescent="0.25">
      <c r="A33" s="114" t="s">
        <v>3</v>
      </c>
      <c r="B33" s="379" t="s">
        <v>37</v>
      </c>
      <c r="C33" s="379" t="str">
        <f>C10</f>
        <v>Amounts</v>
      </c>
      <c r="D33" s="549"/>
      <c r="E33" s="372" t="s">
        <v>6</v>
      </c>
      <c r="F33" s="117" t="s">
        <v>3</v>
      </c>
    </row>
    <row r="34" spans="1:8" x14ac:dyDescent="0.25">
      <c r="A34" s="114">
        <f>A29+1</f>
        <v>19</v>
      </c>
      <c r="B34" s="145"/>
      <c r="C34" s="164"/>
      <c r="D34" s="550"/>
      <c r="E34" s="120"/>
      <c r="F34" s="117">
        <f>F29+1</f>
        <v>19</v>
      </c>
    </row>
    <row r="35" spans="1:8" x14ac:dyDescent="0.25">
      <c r="A35" s="114">
        <f>A34+1</f>
        <v>20</v>
      </c>
      <c r="B35" s="121" t="str">
        <f>B12</f>
        <v>Section 1 - Direct Maintenance Expense Cost Component</v>
      </c>
      <c r="C35" s="168">
        <f>C12/12</f>
        <v>0</v>
      </c>
      <c r="D35" s="555"/>
      <c r="E35" s="123" t="s">
        <v>297</v>
      </c>
      <c r="F35" s="117">
        <f>F34+1</f>
        <v>20</v>
      </c>
    </row>
    <row r="36" spans="1:8" x14ac:dyDescent="0.25">
      <c r="A36" s="114">
        <f t="shared" ref="A36:A54" si="2">A35+1</f>
        <v>21</v>
      </c>
      <c r="B36" s="124"/>
      <c r="C36" s="169"/>
      <c r="D36" s="556"/>
      <c r="E36" s="148"/>
      <c r="F36" s="117">
        <f t="shared" ref="F36:F54" si="3">F35+1</f>
        <v>21</v>
      </c>
    </row>
    <row r="37" spans="1:8" x14ac:dyDescent="0.25">
      <c r="A37" s="114">
        <f t="shared" si="2"/>
        <v>22</v>
      </c>
      <c r="B37" s="121" t="str">
        <f>B14</f>
        <v>Section 2 - Non-Direct Expense Cost Component</v>
      </c>
      <c r="C37" s="558">
        <f>C14/12</f>
        <v>75.565243522577319</v>
      </c>
      <c r="D37" s="21" t="s">
        <v>24</v>
      </c>
      <c r="E37" s="123" t="s">
        <v>298</v>
      </c>
      <c r="F37" s="117">
        <f t="shared" si="3"/>
        <v>22</v>
      </c>
    </row>
    <row r="38" spans="1:8" x14ac:dyDescent="0.25">
      <c r="A38" s="114">
        <f t="shared" si="2"/>
        <v>23</v>
      </c>
      <c r="B38" s="124"/>
      <c r="C38" s="171"/>
      <c r="D38" s="557"/>
      <c r="E38" s="150"/>
      <c r="F38" s="117">
        <f t="shared" si="3"/>
        <v>23</v>
      </c>
    </row>
    <row r="39" spans="1:8" x14ac:dyDescent="0.25">
      <c r="A39" s="114">
        <f t="shared" si="2"/>
        <v>24</v>
      </c>
      <c r="B39" s="121" t="str">
        <f>B16</f>
        <v>Section 3 - Cost Component Containing Other Specific Expenses</v>
      </c>
      <c r="C39" s="299">
        <f>C16/12</f>
        <v>-2.9970110907407581</v>
      </c>
      <c r="D39" s="542"/>
      <c r="E39" s="123" t="s">
        <v>299</v>
      </c>
      <c r="F39" s="117">
        <f t="shared" si="3"/>
        <v>24</v>
      </c>
    </row>
    <row r="40" spans="1:8" x14ac:dyDescent="0.25">
      <c r="A40" s="114">
        <f t="shared" si="2"/>
        <v>25</v>
      </c>
      <c r="B40" s="132"/>
      <c r="C40" s="172"/>
      <c r="D40" s="557"/>
      <c r="E40" s="123"/>
      <c r="F40" s="117">
        <f t="shared" si="3"/>
        <v>25</v>
      </c>
    </row>
    <row r="41" spans="1:8" x14ac:dyDescent="0.25">
      <c r="A41" s="114">
        <f t="shared" si="2"/>
        <v>26</v>
      </c>
      <c r="B41" s="130" t="s">
        <v>57</v>
      </c>
      <c r="C41" s="559">
        <f>SUM(C35:C39)</f>
        <v>72.568232431836563</v>
      </c>
      <c r="D41" s="21" t="s">
        <v>24</v>
      </c>
      <c r="E41" s="131" t="s">
        <v>255</v>
      </c>
      <c r="F41" s="117">
        <f t="shared" si="3"/>
        <v>26</v>
      </c>
    </row>
    <row r="42" spans="1:8" x14ac:dyDescent="0.25">
      <c r="A42" s="114">
        <f t="shared" si="2"/>
        <v>27</v>
      </c>
      <c r="B42" s="145"/>
      <c r="C42" s="171"/>
      <c r="D42" s="557"/>
      <c r="E42" s="126"/>
      <c r="F42" s="117">
        <f t="shared" si="3"/>
        <v>27</v>
      </c>
    </row>
    <row r="43" spans="1:8" x14ac:dyDescent="0.25">
      <c r="A43" s="114">
        <f t="shared" si="2"/>
        <v>28</v>
      </c>
      <c r="B43" s="121" t="str">
        <f>LEFT(B20,45)</f>
        <v>Section 4 - True-Up Adjustment Cost Component</v>
      </c>
      <c r="C43" s="558">
        <f>C20/12</f>
        <v>7.4649203718431361</v>
      </c>
      <c r="D43" s="21" t="s">
        <v>24</v>
      </c>
      <c r="E43" s="123" t="s">
        <v>300</v>
      </c>
      <c r="F43" s="117">
        <f t="shared" si="3"/>
        <v>28</v>
      </c>
    </row>
    <row r="44" spans="1:8" x14ac:dyDescent="0.25">
      <c r="A44" s="114">
        <f t="shared" si="2"/>
        <v>29</v>
      </c>
      <c r="B44" s="121"/>
      <c r="C44" s="171"/>
      <c r="D44" s="557"/>
      <c r="E44" s="152"/>
      <c r="F44" s="117">
        <f t="shared" si="3"/>
        <v>29</v>
      </c>
    </row>
    <row r="45" spans="1:8" x14ac:dyDescent="0.25">
      <c r="A45" s="114">
        <f t="shared" si="2"/>
        <v>30</v>
      </c>
      <c r="B45" s="121" t="str">
        <f>B22</f>
        <v>Section 5 - Interest True-Up Adjustment Cost Component</v>
      </c>
      <c r="C45" s="170">
        <f>C22/12</f>
        <v>0.12845292347013892</v>
      </c>
      <c r="D45" s="542"/>
      <c r="E45" s="131" t="s">
        <v>301</v>
      </c>
      <c r="F45" s="117">
        <f t="shared" si="3"/>
        <v>30</v>
      </c>
    </row>
    <row r="46" spans="1:8" x14ac:dyDescent="0.25">
      <c r="A46" s="114">
        <f t="shared" si="2"/>
        <v>31</v>
      </c>
      <c r="B46" s="132"/>
      <c r="C46" s="153"/>
      <c r="D46" s="544"/>
      <c r="E46" s="154"/>
      <c r="F46" s="117">
        <f t="shared" si="3"/>
        <v>31</v>
      </c>
    </row>
    <row r="47" spans="1:8" x14ac:dyDescent="0.25">
      <c r="A47" s="114">
        <f t="shared" si="2"/>
        <v>32</v>
      </c>
      <c r="B47" s="127" t="str">
        <f>B26</f>
        <v>Other Adjustments</v>
      </c>
      <c r="C47" s="299">
        <f>C26/12</f>
        <v>2.0833333333333335</v>
      </c>
      <c r="D47" s="542"/>
      <c r="E47" s="131" t="s">
        <v>302</v>
      </c>
      <c r="F47" s="117">
        <f t="shared" si="3"/>
        <v>32</v>
      </c>
      <c r="H47" s="402"/>
    </row>
    <row r="48" spans="1:8" x14ac:dyDescent="0.25">
      <c r="A48" s="114">
        <f t="shared" si="2"/>
        <v>33</v>
      </c>
      <c r="B48" s="129"/>
      <c r="C48" s="153"/>
      <c r="D48" s="544"/>
      <c r="E48" s="154"/>
      <c r="F48" s="117">
        <f t="shared" si="3"/>
        <v>33</v>
      </c>
    </row>
    <row r="49" spans="1:6" ht="16.5" thickBot="1" x14ac:dyDescent="0.3">
      <c r="A49" s="114">
        <f t="shared" si="2"/>
        <v>34</v>
      </c>
      <c r="B49" s="129" t="s">
        <v>45</v>
      </c>
      <c r="C49" s="363">
        <f>C28/12</f>
        <v>82.328272393816505</v>
      </c>
      <c r="D49" s="21" t="s">
        <v>24</v>
      </c>
      <c r="E49" s="131" t="s">
        <v>303</v>
      </c>
      <c r="F49" s="117">
        <f t="shared" si="3"/>
        <v>34</v>
      </c>
    </row>
    <row r="50" spans="1:6" ht="16.5" thickTop="1" x14ac:dyDescent="0.25">
      <c r="A50" s="114">
        <f t="shared" si="2"/>
        <v>35</v>
      </c>
      <c r="B50" s="145"/>
      <c r="C50" s="155"/>
      <c r="D50" s="545"/>
      <c r="E50" s="157"/>
      <c r="F50" s="117">
        <f t="shared" si="3"/>
        <v>35</v>
      </c>
    </row>
    <row r="51" spans="1:6" x14ac:dyDescent="0.25">
      <c r="A51" s="114">
        <f t="shared" si="2"/>
        <v>36</v>
      </c>
      <c r="B51" s="124" t="s">
        <v>11</v>
      </c>
      <c r="C51" s="300">
        <v>12</v>
      </c>
      <c r="D51" s="546"/>
      <c r="E51" s="157"/>
      <c r="F51" s="117">
        <f t="shared" si="3"/>
        <v>36</v>
      </c>
    </row>
    <row r="52" spans="1:6" x14ac:dyDescent="0.25">
      <c r="A52" s="114">
        <f t="shared" si="2"/>
        <v>37</v>
      </c>
      <c r="B52" s="145"/>
      <c r="C52" s="155"/>
      <c r="D52" s="545"/>
      <c r="E52" s="159"/>
      <c r="F52" s="117">
        <f t="shared" si="3"/>
        <v>37</v>
      </c>
    </row>
    <row r="53" spans="1:6" ht="16.5" thickBot="1" x14ac:dyDescent="0.3">
      <c r="A53" s="114">
        <f t="shared" si="2"/>
        <v>38</v>
      </c>
      <c r="B53" s="130" t="str">
        <f>B28</f>
        <v>Total Annual Costs</v>
      </c>
      <c r="C53" s="403">
        <f>C49*C51</f>
        <v>987.939268725798</v>
      </c>
      <c r="D53" s="21" t="s">
        <v>24</v>
      </c>
      <c r="E53" s="131" t="s">
        <v>304</v>
      </c>
      <c r="F53" s="117">
        <f t="shared" si="3"/>
        <v>38</v>
      </c>
    </row>
    <row r="54" spans="1:6" ht="17.25" thickTop="1" thickBot="1" x14ac:dyDescent="0.3">
      <c r="A54" s="114">
        <f t="shared" si="2"/>
        <v>39</v>
      </c>
      <c r="B54" s="113"/>
      <c r="C54" s="160"/>
      <c r="D54" s="547"/>
      <c r="E54" s="162"/>
      <c r="F54" s="117">
        <f t="shared" si="3"/>
        <v>39</v>
      </c>
    </row>
    <row r="57" spans="1:6" x14ac:dyDescent="0.25">
      <c r="A57" s="21" t="s">
        <v>24</v>
      </c>
      <c r="B57" s="20" t="s">
        <v>373</v>
      </c>
    </row>
    <row r="58" spans="1:6" x14ac:dyDescent="0.25">
      <c r="B58" s="20" t="s">
        <v>374</v>
      </c>
    </row>
    <row r="59" spans="1:6" x14ac:dyDescent="0.25">
      <c r="B59" s="20" t="s">
        <v>375</v>
      </c>
    </row>
  </sheetData>
  <mergeCells count="5"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7" orientation="portrait" r:id="rId1"/>
  <headerFooter scaleWithDoc="0" alignWithMargins="0">
    <oddHeader>&amp;C&amp;"Times New Roman,Bold"&amp;7AS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59"/>
  <sheetViews>
    <sheetView topLeftCell="B1" zoomScaleNormal="100" workbookViewId="0">
      <selection activeCell="B5" sqref="B5:G5"/>
    </sheetView>
  </sheetViews>
  <sheetFormatPr defaultColWidth="8.8554687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85546875" style="17"/>
    <col min="10" max="10" width="9.85546875" style="17" bestFit="1" customWidth="1"/>
    <col min="11" max="16384" width="8.85546875" style="17"/>
  </cols>
  <sheetData>
    <row r="1" spans="1:8" x14ac:dyDescent="0.25">
      <c r="A1" s="221"/>
      <c r="B1" s="222"/>
      <c r="C1" s="222"/>
      <c r="D1" s="222"/>
      <c r="E1" s="223"/>
      <c r="F1" s="223"/>
      <c r="G1" s="223"/>
      <c r="H1" s="110"/>
    </row>
    <row r="2" spans="1:8" x14ac:dyDescent="0.25">
      <c r="A2" s="221"/>
      <c r="B2" s="578" t="s">
        <v>14</v>
      </c>
      <c r="C2" s="578"/>
      <c r="D2" s="578"/>
      <c r="E2" s="578"/>
      <c r="F2" s="578"/>
      <c r="G2" s="578"/>
      <c r="H2" s="110"/>
    </row>
    <row r="3" spans="1:8" x14ac:dyDescent="0.25">
      <c r="B3" s="578" t="s">
        <v>318</v>
      </c>
      <c r="C3" s="578"/>
      <c r="D3" s="578"/>
      <c r="E3" s="578"/>
      <c r="F3" s="578"/>
      <c r="G3" s="578"/>
      <c r="H3" s="221"/>
    </row>
    <row r="4" spans="1:8" x14ac:dyDescent="0.25">
      <c r="B4" s="578" t="s">
        <v>58</v>
      </c>
      <c r="C4" s="578"/>
      <c r="D4" s="578"/>
      <c r="E4" s="578"/>
      <c r="F4" s="578"/>
      <c r="G4" s="578"/>
      <c r="H4" s="221"/>
    </row>
    <row r="5" spans="1:8" x14ac:dyDescent="0.25">
      <c r="B5" s="579" t="s">
        <v>324</v>
      </c>
      <c r="C5" s="579"/>
      <c r="D5" s="579"/>
      <c r="E5" s="579"/>
      <c r="F5" s="579"/>
      <c r="G5" s="579"/>
      <c r="H5" s="221"/>
    </row>
    <row r="6" spans="1:8" x14ac:dyDescent="0.25">
      <c r="B6" s="576" t="s">
        <v>1</v>
      </c>
      <c r="C6" s="576"/>
      <c r="D6" s="576"/>
      <c r="E6" s="576"/>
      <c r="F6" s="576"/>
      <c r="G6" s="576"/>
      <c r="H6" s="224"/>
    </row>
    <row r="7" spans="1:8" x14ac:dyDescent="0.25">
      <c r="A7" s="225"/>
      <c r="B7" s="301"/>
      <c r="C7" s="301"/>
      <c r="D7" s="301"/>
      <c r="E7" s="301"/>
      <c r="F7" s="301"/>
      <c r="G7" s="223"/>
      <c r="H7" s="110"/>
    </row>
    <row r="8" spans="1:8" x14ac:dyDescent="0.25">
      <c r="A8" s="226" t="s">
        <v>2</v>
      </c>
      <c r="B8" s="222"/>
      <c r="C8" s="222"/>
      <c r="D8" s="222"/>
      <c r="E8" s="301"/>
      <c r="F8" s="301"/>
      <c r="G8" s="222"/>
      <c r="H8" s="226" t="s">
        <v>2</v>
      </c>
    </row>
    <row r="9" spans="1:8" x14ac:dyDescent="0.25">
      <c r="A9" s="226" t="s">
        <v>3</v>
      </c>
      <c r="B9" s="222"/>
      <c r="C9" s="222"/>
      <c r="D9" s="222"/>
      <c r="E9" s="405" t="s">
        <v>5</v>
      </c>
      <c r="F9" s="227"/>
      <c r="G9" s="405" t="s">
        <v>6</v>
      </c>
      <c r="H9" s="226" t="s">
        <v>3</v>
      </c>
    </row>
    <row r="10" spans="1:8" x14ac:dyDescent="0.25">
      <c r="A10" s="226"/>
      <c r="B10" s="222"/>
      <c r="C10" s="222"/>
      <c r="D10" s="222"/>
      <c r="E10" s="301"/>
      <c r="F10" s="227"/>
      <c r="G10" s="301"/>
      <c r="H10" s="226"/>
    </row>
    <row r="11" spans="1:8" x14ac:dyDescent="0.25">
      <c r="A11" s="226">
        <v>1</v>
      </c>
      <c r="B11" s="228" t="s">
        <v>59</v>
      </c>
      <c r="C11" s="228"/>
      <c r="D11" s="228"/>
      <c r="E11" s="223"/>
      <c r="F11" s="223"/>
      <c r="G11" s="301"/>
      <c r="H11" s="226">
        <f>A11</f>
        <v>1</v>
      </c>
    </row>
    <row r="12" spans="1:8" x14ac:dyDescent="0.25">
      <c r="A12" s="226">
        <f>A11+1</f>
        <v>2</v>
      </c>
      <c r="B12" s="229" t="s">
        <v>60</v>
      </c>
      <c r="C12" s="230"/>
      <c r="D12" s="230"/>
      <c r="E12" s="234">
        <f>E55</f>
        <v>6.2767783973893456E-3</v>
      </c>
      <c r="F12" s="21"/>
      <c r="G12" s="231" t="s">
        <v>305</v>
      </c>
      <c r="H12" s="226">
        <f>H11+1</f>
        <v>2</v>
      </c>
    </row>
    <row r="13" spans="1:8" x14ac:dyDescent="0.25">
      <c r="A13" s="226">
        <f t="shared" ref="A13:A35" si="0">A12+1</f>
        <v>3</v>
      </c>
      <c r="B13" s="222"/>
      <c r="C13" s="232"/>
      <c r="D13" s="232"/>
      <c r="E13" s="233"/>
      <c r="F13" s="227"/>
      <c r="G13" s="231"/>
      <c r="H13" s="226">
        <f t="shared" ref="H13:H35" si="1">H12+1</f>
        <v>3</v>
      </c>
    </row>
    <row r="14" spans="1:8" x14ac:dyDescent="0.25">
      <c r="A14" s="226">
        <f t="shared" si="0"/>
        <v>4</v>
      </c>
      <c r="B14" s="229" t="s">
        <v>61</v>
      </c>
      <c r="C14" s="230"/>
      <c r="D14" s="230"/>
      <c r="E14" s="234">
        <f>E60</f>
        <v>9.1085479651084895E-3</v>
      </c>
      <c r="F14" s="21"/>
      <c r="G14" s="231" t="s">
        <v>306</v>
      </c>
      <c r="H14" s="226">
        <f t="shared" si="1"/>
        <v>4</v>
      </c>
    </row>
    <row r="15" spans="1:8" x14ac:dyDescent="0.25">
      <c r="A15" s="226">
        <f t="shared" si="0"/>
        <v>5</v>
      </c>
      <c r="B15" s="223"/>
      <c r="C15" s="225"/>
      <c r="D15" s="225"/>
      <c r="E15" s="236"/>
      <c r="F15" s="237"/>
      <c r="G15" s="231"/>
      <c r="H15" s="226">
        <f t="shared" si="1"/>
        <v>5</v>
      </c>
    </row>
    <row r="16" spans="1:8" x14ac:dyDescent="0.25">
      <c r="A16" s="226">
        <f t="shared" si="0"/>
        <v>6</v>
      </c>
      <c r="B16" s="223" t="s">
        <v>62</v>
      </c>
      <c r="C16" s="225"/>
      <c r="D16" s="225"/>
      <c r="E16" s="406">
        <f>E65</f>
        <v>1.1004360464834599E-2</v>
      </c>
      <c r="F16" s="237"/>
      <c r="G16" s="231" t="s">
        <v>243</v>
      </c>
      <c r="H16" s="226">
        <f t="shared" si="1"/>
        <v>6</v>
      </c>
    </row>
    <row r="17" spans="1:8" x14ac:dyDescent="0.25">
      <c r="A17" s="226">
        <f t="shared" si="0"/>
        <v>7</v>
      </c>
      <c r="B17" s="223"/>
      <c r="C17" s="225"/>
      <c r="D17" s="225"/>
      <c r="E17" s="236"/>
      <c r="F17" s="237"/>
      <c r="G17" s="231"/>
      <c r="H17" s="226">
        <f t="shared" si="1"/>
        <v>7</v>
      </c>
    </row>
    <row r="18" spans="1:8" x14ac:dyDescent="0.25">
      <c r="A18" s="226">
        <f t="shared" si="0"/>
        <v>8</v>
      </c>
      <c r="B18" s="229" t="s">
        <v>63</v>
      </c>
      <c r="C18" s="230"/>
      <c r="D18" s="230"/>
      <c r="E18" s="234">
        <f>E70</f>
        <v>2.9097607200768039E-4</v>
      </c>
      <c r="F18" s="235"/>
      <c r="G18" s="231" t="s">
        <v>307</v>
      </c>
      <c r="H18" s="226">
        <f t="shared" si="1"/>
        <v>8</v>
      </c>
    </row>
    <row r="19" spans="1:8" x14ac:dyDescent="0.25">
      <c r="A19" s="226">
        <f t="shared" si="0"/>
        <v>9</v>
      </c>
      <c r="B19" s="222"/>
      <c r="C19" s="232"/>
      <c r="D19" s="232"/>
      <c r="E19" s="233"/>
      <c r="F19" s="227"/>
      <c r="G19" s="231"/>
      <c r="H19" s="226">
        <f t="shared" si="1"/>
        <v>9</v>
      </c>
    </row>
    <row r="20" spans="1:8" x14ac:dyDescent="0.25">
      <c r="A20" s="226">
        <f t="shared" si="0"/>
        <v>10</v>
      </c>
      <c r="B20" s="229" t="s">
        <v>64</v>
      </c>
      <c r="C20" s="232"/>
      <c r="D20" s="232"/>
      <c r="E20" s="234">
        <f>E83</f>
        <v>1.5916046659533473E-3</v>
      </c>
      <c r="F20" s="227"/>
      <c r="G20" s="231" t="s">
        <v>308</v>
      </c>
      <c r="H20" s="226">
        <f t="shared" si="1"/>
        <v>10</v>
      </c>
    </row>
    <row r="21" spans="1:8" x14ac:dyDescent="0.25">
      <c r="A21" s="226">
        <f t="shared" si="0"/>
        <v>11</v>
      </c>
      <c r="B21" s="222"/>
      <c r="C21" s="232"/>
      <c r="D21" s="232"/>
      <c r="E21" s="233"/>
      <c r="F21" s="227"/>
      <c r="G21" s="231"/>
      <c r="H21" s="226">
        <f t="shared" si="1"/>
        <v>11</v>
      </c>
    </row>
    <row r="22" spans="1:8" x14ac:dyDescent="0.25">
      <c r="A22" s="226">
        <f t="shared" si="0"/>
        <v>12</v>
      </c>
      <c r="B22" s="229" t="s">
        <v>65</v>
      </c>
      <c r="C22" s="230"/>
      <c r="D22" s="230"/>
      <c r="E22" s="234">
        <f>E100</f>
        <v>4.8312863229379383E-3</v>
      </c>
      <c r="F22" s="235"/>
      <c r="G22" s="231" t="s">
        <v>309</v>
      </c>
      <c r="H22" s="226">
        <f t="shared" si="1"/>
        <v>12</v>
      </c>
    </row>
    <row r="23" spans="1:8" x14ac:dyDescent="0.25">
      <c r="A23" s="226">
        <f t="shared" si="0"/>
        <v>13</v>
      </c>
      <c r="B23" s="238"/>
      <c r="C23" s="239"/>
      <c r="D23" s="239"/>
      <c r="E23" s="240"/>
      <c r="F23" s="241"/>
      <c r="G23" s="231"/>
      <c r="H23" s="226">
        <f t="shared" si="1"/>
        <v>13</v>
      </c>
    </row>
    <row r="24" spans="1:8" x14ac:dyDescent="0.25">
      <c r="A24" s="226">
        <f t="shared" si="0"/>
        <v>14</v>
      </c>
      <c r="B24" s="229" t="s">
        <v>66</v>
      </c>
      <c r="C24" s="230"/>
      <c r="D24" s="230"/>
      <c r="E24" s="319">
        <f>SUM(E12:E22)</f>
        <v>3.3103553888231399E-2</v>
      </c>
      <c r="F24" s="21"/>
      <c r="G24" s="231" t="s">
        <v>310</v>
      </c>
      <c r="H24" s="226">
        <f t="shared" si="1"/>
        <v>14</v>
      </c>
    </row>
    <row r="25" spans="1:8" x14ac:dyDescent="0.25">
      <c r="A25" s="226">
        <f t="shared" si="0"/>
        <v>15</v>
      </c>
      <c r="B25" s="222"/>
      <c r="C25" s="232"/>
      <c r="D25" s="232"/>
      <c r="E25" s="242"/>
      <c r="F25" s="243"/>
      <c r="G25" s="231"/>
      <c r="H25" s="226">
        <f t="shared" si="1"/>
        <v>15</v>
      </c>
    </row>
    <row r="26" spans="1:8" x14ac:dyDescent="0.25">
      <c r="A26" s="226">
        <f t="shared" si="0"/>
        <v>16</v>
      </c>
      <c r="B26" s="223" t="s">
        <v>67</v>
      </c>
      <c r="C26" s="244">
        <v>1.0207000000000001E-2</v>
      </c>
      <c r="D26" s="232"/>
      <c r="E26" s="407">
        <f>E24*C26</f>
        <v>3.3788797453717794E-4</v>
      </c>
      <c r="F26" s="245"/>
      <c r="G26" s="231" t="s">
        <v>311</v>
      </c>
      <c r="H26" s="226">
        <f t="shared" si="1"/>
        <v>16</v>
      </c>
    </row>
    <row r="27" spans="1:8" x14ac:dyDescent="0.25">
      <c r="A27" s="226">
        <f t="shared" si="0"/>
        <v>17</v>
      </c>
      <c r="B27" s="222"/>
      <c r="C27" s="232"/>
      <c r="D27" s="232"/>
      <c r="E27" s="246"/>
      <c r="F27" s="247"/>
      <c r="G27" s="231"/>
      <c r="H27" s="226">
        <f t="shared" si="1"/>
        <v>17</v>
      </c>
    </row>
    <row r="28" spans="1:8" ht="16.5" thickBot="1" x14ac:dyDescent="0.3">
      <c r="A28" s="226">
        <f t="shared" si="0"/>
        <v>18</v>
      </c>
      <c r="B28" s="222" t="s">
        <v>68</v>
      </c>
      <c r="C28" s="232"/>
      <c r="D28" s="232"/>
      <c r="E28" s="320">
        <f>E24+E26</f>
        <v>3.3441441862768574E-2</v>
      </c>
      <c r="F28" s="21"/>
      <c r="G28" s="231" t="s">
        <v>312</v>
      </c>
      <c r="H28" s="226">
        <f t="shared" si="1"/>
        <v>18</v>
      </c>
    </row>
    <row r="29" spans="1:8" ht="16.5" thickTop="1" x14ac:dyDescent="0.25">
      <c r="A29" s="226">
        <f t="shared" si="0"/>
        <v>19</v>
      </c>
      <c r="B29" s="223"/>
      <c r="C29" s="225"/>
      <c r="D29" s="225"/>
      <c r="E29" s="232"/>
      <c r="F29" s="222"/>
      <c r="G29" s="222"/>
      <c r="H29" s="226">
        <f t="shared" si="1"/>
        <v>19</v>
      </c>
    </row>
    <row r="30" spans="1:8" x14ac:dyDescent="0.25">
      <c r="A30" s="226">
        <f t="shared" si="0"/>
        <v>20</v>
      </c>
      <c r="B30" s="228" t="s">
        <v>69</v>
      </c>
      <c r="C30" s="248"/>
      <c r="D30" s="248"/>
      <c r="E30" s="225"/>
      <c r="F30" s="223"/>
      <c r="G30" s="222"/>
      <c r="H30" s="226">
        <f t="shared" si="1"/>
        <v>20</v>
      </c>
    </row>
    <row r="31" spans="1:8" x14ac:dyDescent="0.25">
      <c r="A31" s="226">
        <f t="shared" si="0"/>
        <v>21</v>
      </c>
      <c r="B31" s="229" t="s">
        <v>70</v>
      </c>
      <c r="C31" s="230"/>
      <c r="D31" s="230"/>
      <c r="E31" s="199">
        <v>27000</v>
      </c>
      <c r="F31" s="227"/>
      <c r="G31" s="231" t="s">
        <v>71</v>
      </c>
      <c r="H31" s="226">
        <f t="shared" si="1"/>
        <v>21</v>
      </c>
    </row>
    <row r="32" spans="1:8" x14ac:dyDescent="0.25">
      <c r="A32" s="226">
        <f t="shared" si="0"/>
        <v>22</v>
      </c>
      <c r="B32" s="229"/>
      <c r="C32" s="230"/>
      <c r="D32" s="230"/>
      <c r="E32" s="230"/>
      <c r="F32" s="229"/>
      <c r="G32" s="231"/>
      <c r="H32" s="226">
        <f t="shared" si="1"/>
        <v>22</v>
      </c>
    </row>
    <row r="33" spans="1:8" x14ac:dyDescent="0.25">
      <c r="A33" s="226">
        <f t="shared" si="0"/>
        <v>23</v>
      </c>
      <c r="B33" s="229" t="s">
        <v>72</v>
      </c>
      <c r="C33" s="230"/>
      <c r="D33" s="230"/>
      <c r="E33" s="319">
        <f>+E28</f>
        <v>3.3441441862768574E-2</v>
      </c>
      <c r="F33" s="21"/>
      <c r="G33" s="231" t="s">
        <v>313</v>
      </c>
      <c r="H33" s="226">
        <f t="shared" si="1"/>
        <v>23</v>
      </c>
    </row>
    <row r="34" spans="1:8" x14ac:dyDescent="0.25">
      <c r="A34" s="226">
        <f t="shared" si="0"/>
        <v>24</v>
      </c>
      <c r="B34" s="222"/>
      <c r="C34" s="232"/>
      <c r="D34" s="232"/>
      <c r="E34" s="249"/>
      <c r="F34" s="250"/>
      <c r="G34" s="231"/>
      <c r="H34" s="226">
        <f t="shared" si="1"/>
        <v>24</v>
      </c>
    </row>
    <row r="35" spans="1:8" ht="16.5" thickBot="1" x14ac:dyDescent="0.3">
      <c r="A35" s="226">
        <f t="shared" si="0"/>
        <v>25</v>
      </c>
      <c r="B35" s="222" t="s">
        <v>73</v>
      </c>
      <c r="C35" s="230"/>
      <c r="D35" s="230"/>
      <c r="E35" s="432">
        <f>E31*E33</f>
        <v>902.91893029475148</v>
      </c>
      <c r="F35" s="21" t="s">
        <v>24</v>
      </c>
      <c r="G35" s="231" t="s">
        <v>314</v>
      </c>
      <c r="H35" s="226">
        <f t="shared" si="1"/>
        <v>25</v>
      </c>
    </row>
    <row r="36" spans="1:8" ht="16.5" thickTop="1" x14ac:dyDescent="0.25">
      <c r="A36" s="226"/>
      <c r="B36" s="222"/>
      <c r="C36" s="230"/>
      <c r="D36" s="230"/>
      <c r="E36" s="435"/>
      <c r="F36" s="21"/>
      <c r="G36" s="231"/>
      <c r="H36" s="226"/>
    </row>
    <row r="37" spans="1:8" x14ac:dyDescent="0.25">
      <c r="A37" s="226"/>
      <c r="B37" s="222"/>
      <c r="C37" s="229"/>
      <c r="D37" s="229"/>
      <c r="E37" s="251"/>
      <c r="F37" s="252"/>
      <c r="G37" s="231"/>
      <c r="H37" s="226"/>
    </row>
    <row r="38" spans="1:8" x14ac:dyDescent="0.25">
      <c r="A38" s="21" t="s">
        <v>24</v>
      </c>
      <c r="B38" s="352" t="str">
        <f>'Pg9 Rev Stmt AV'!B113</f>
        <v>Items in BOLD have changed due to removing 50 basis points in CAISO ROE Adder disallowed by FERC.</v>
      </c>
      <c r="C38" s="229"/>
      <c r="D38" s="229"/>
      <c r="E38" s="251"/>
      <c r="F38" s="252"/>
      <c r="G38" s="231"/>
      <c r="H38" s="226"/>
    </row>
    <row r="39" spans="1:8" x14ac:dyDescent="0.25">
      <c r="A39" s="232"/>
      <c r="B39" s="20"/>
      <c r="C39" s="229"/>
      <c r="D39" s="229"/>
      <c r="E39" s="251"/>
      <c r="F39" s="252"/>
      <c r="G39" s="231"/>
      <c r="H39" s="226"/>
    </row>
    <row r="40" spans="1:8" x14ac:dyDescent="0.25">
      <c r="A40" s="225"/>
      <c r="B40" s="222"/>
      <c r="C40" s="222"/>
      <c r="D40" s="222"/>
      <c r="E40" s="238"/>
      <c r="F40" s="238"/>
      <c r="G40" s="223"/>
      <c r="H40" s="110"/>
    </row>
    <row r="41" spans="1:8" x14ac:dyDescent="0.25">
      <c r="A41" s="225"/>
      <c r="B41" s="577" t="str">
        <f>B2</f>
        <v>SAN DIEGO GAS &amp; ELECTRIC COMPANY</v>
      </c>
      <c r="C41" s="577"/>
      <c r="D41" s="577"/>
      <c r="E41" s="577"/>
      <c r="F41" s="577"/>
      <c r="G41" s="577"/>
      <c r="H41" s="110"/>
    </row>
    <row r="42" spans="1:8" x14ac:dyDescent="0.25">
      <c r="B42" s="577" t="str">
        <f>B3</f>
        <v>CITIZENS' SHARE OF THE SX-PQ UNDERGROUND LINE SEGMENT</v>
      </c>
      <c r="C42" s="577"/>
      <c r="D42" s="577"/>
      <c r="E42" s="577"/>
      <c r="F42" s="577"/>
      <c r="G42" s="577"/>
      <c r="H42" s="239"/>
    </row>
    <row r="43" spans="1:8" x14ac:dyDescent="0.25">
      <c r="B43" s="578" t="str">
        <f>B4</f>
        <v xml:space="preserve">Section 2 - Non-Direct Expense Cost Component </v>
      </c>
      <c r="C43" s="578"/>
      <c r="D43" s="578"/>
      <c r="E43" s="578"/>
      <c r="F43" s="578"/>
      <c r="G43" s="578"/>
      <c r="H43" s="232"/>
    </row>
    <row r="44" spans="1:8" x14ac:dyDescent="0.25">
      <c r="B44" s="579" t="str">
        <f>B5</f>
        <v>Base Period &amp; True-Up Period 12 - Months Ending December 31, 2022</v>
      </c>
      <c r="C44" s="579"/>
      <c r="D44" s="579"/>
      <c r="E44" s="579"/>
      <c r="F44" s="579"/>
      <c r="G44" s="579"/>
      <c r="H44" s="232"/>
    </row>
    <row r="45" spans="1:8" x14ac:dyDescent="0.25">
      <c r="B45" s="576" t="str">
        <f>B6</f>
        <v>($1,000)</v>
      </c>
      <c r="C45" s="573"/>
      <c r="D45" s="573"/>
      <c r="E45" s="573"/>
      <c r="F45" s="573"/>
      <c r="G45" s="573"/>
      <c r="H45" s="45"/>
    </row>
    <row r="46" spans="1:8" x14ac:dyDescent="0.25">
      <c r="A46" s="253"/>
      <c r="B46" s="222"/>
      <c r="C46" s="222"/>
      <c r="D46" s="222"/>
      <c r="E46" s="222"/>
      <c r="F46" s="222"/>
      <c r="G46" s="222"/>
      <c r="H46" s="110"/>
    </row>
    <row r="47" spans="1:8" x14ac:dyDescent="0.25">
      <c r="A47" s="226" t="s">
        <v>2</v>
      </c>
      <c r="B47" s="222"/>
      <c r="C47" s="222"/>
      <c r="D47" s="222"/>
      <c r="E47" s="301"/>
      <c r="F47" s="301"/>
      <c r="G47" s="222"/>
      <c r="H47" s="226" t="s">
        <v>2</v>
      </c>
    </row>
    <row r="48" spans="1:8" x14ac:dyDescent="0.25">
      <c r="A48" s="226" t="s">
        <v>3</v>
      </c>
      <c r="B48" s="222"/>
      <c r="C48" s="222"/>
      <c r="D48" s="222"/>
      <c r="E48" s="405" t="s">
        <v>5</v>
      </c>
      <c r="F48" s="231"/>
      <c r="G48" s="405" t="s">
        <v>6</v>
      </c>
      <c r="H48" s="226" t="s">
        <v>3</v>
      </c>
    </row>
    <row r="49" spans="1:10" x14ac:dyDescent="0.25">
      <c r="A49" s="226"/>
      <c r="B49" s="222"/>
      <c r="C49" s="222"/>
      <c r="D49" s="222"/>
      <c r="E49" s="301"/>
      <c r="F49" s="301"/>
      <c r="G49" s="222"/>
      <c r="H49" s="226"/>
    </row>
    <row r="50" spans="1:10" x14ac:dyDescent="0.25">
      <c r="A50" s="226">
        <v>1</v>
      </c>
      <c r="B50" s="254" t="s">
        <v>74</v>
      </c>
      <c r="C50" s="254"/>
      <c r="D50" s="254"/>
      <c r="E50" s="321">
        <v>5892887.0414453847</v>
      </c>
      <c r="F50" s="301"/>
      <c r="G50" s="231" t="s">
        <v>75</v>
      </c>
      <c r="H50" s="226">
        <f>A50</f>
        <v>1</v>
      </c>
    </row>
    <row r="51" spans="1:10" x14ac:dyDescent="0.25">
      <c r="A51" s="226">
        <f>A50+1</f>
        <v>2</v>
      </c>
      <c r="B51" s="222"/>
      <c r="C51" s="222"/>
      <c r="D51" s="222"/>
      <c r="E51" s="221"/>
      <c r="F51" s="301"/>
      <c r="G51" s="222"/>
      <c r="H51" s="226">
        <f>H50+1</f>
        <v>2</v>
      </c>
    </row>
    <row r="52" spans="1:10" x14ac:dyDescent="0.25">
      <c r="A52" s="226">
        <f t="shared" ref="A52:A100" si="2">A51+1</f>
        <v>3</v>
      </c>
      <c r="B52" s="228" t="s">
        <v>76</v>
      </c>
      <c r="C52" s="228"/>
      <c r="D52" s="228"/>
      <c r="E52" s="255"/>
      <c r="F52" s="256"/>
      <c r="G52" s="222"/>
      <c r="H52" s="226">
        <f t="shared" ref="H52:H100" si="3">H51+1</f>
        <v>3</v>
      </c>
    </row>
    <row r="53" spans="1:10" x14ac:dyDescent="0.25">
      <c r="A53" s="226">
        <f t="shared" si="2"/>
        <v>4</v>
      </c>
      <c r="B53" s="229" t="s">
        <v>77</v>
      </c>
      <c r="C53" s="229"/>
      <c r="D53" s="229"/>
      <c r="E53" s="408">
        <v>36988.346080000003</v>
      </c>
      <c r="F53" s="21"/>
      <c r="G53" s="231" t="s">
        <v>325</v>
      </c>
      <c r="H53" s="226">
        <f t="shared" si="3"/>
        <v>4</v>
      </c>
      <c r="J53" s="257"/>
    </row>
    <row r="54" spans="1:10" x14ac:dyDescent="0.25">
      <c r="A54" s="226">
        <f t="shared" si="2"/>
        <v>5</v>
      </c>
      <c r="B54" s="229"/>
      <c r="C54" s="229"/>
      <c r="D54" s="229"/>
      <c r="E54" s="200"/>
      <c r="F54" s="258"/>
      <c r="G54" s="231"/>
      <c r="H54" s="226">
        <f t="shared" si="3"/>
        <v>5</v>
      </c>
      <c r="J54" s="257"/>
    </row>
    <row r="55" spans="1:10" x14ac:dyDescent="0.25">
      <c r="A55" s="226">
        <f t="shared" si="2"/>
        <v>6</v>
      </c>
      <c r="B55" s="229" t="s">
        <v>78</v>
      </c>
      <c r="C55" s="222"/>
      <c r="D55" s="222"/>
      <c r="E55" s="259">
        <f>E53/E50</f>
        <v>6.2767783973893456E-3</v>
      </c>
      <c r="F55" s="21"/>
      <c r="G55" s="231" t="s">
        <v>79</v>
      </c>
      <c r="H55" s="226">
        <f t="shared" si="3"/>
        <v>6</v>
      </c>
      <c r="J55" s="257"/>
    </row>
    <row r="56" spans="1:10" x14ac:dyDescent="0.25">
      <c r="A56" s="226">
        <f t="shared" si="2"/>
        <v>7</v>
      </c>
      <c r="B56" s="229"/>
      <c r="C56" s="229"/>
      <c r="D56" s="229"/>
      <c r="E56" s="261"/>
      <c r="F56" s="262"/>
      <c r="G56" s="231"/>
      <c r="H56" s="226">
        <f t="shared" si="3"/>
        <v>7</v>
      </c>
    </row>
    <row r="57" spans="1:10" x14ac:dyDescent="0.25">
      <c r="A57" s="226">
        <f t="shared" si="2"/>
        <v>8</v>
      </c>
      <c r="B57" s="228" t="s">
        <v>80</v>
      </c>
      <c r="C57" s="228"/>
      <c r="D57" s="228"/>
      <c r="E57" s="263"/>
      <c r="F57" s="264"/>
      <c r="G57" s="265"/>
      <c r="H57" s="226">
        <f t="shared" si="3"/>
        <v>8</v>
      </c>
    </row>
    <row r="58" spans="1:10" x14ac:dyDescent="0.25">
      <c r="A58" s="226">
        <f t="shared" si="2"/>
        <v>9</v>
      </c>
      <c r="B58" s="229" t="s">
        <v>81</v>
      </c>
      <c r="C58" s="229"/>
      <c r="D58" s="229"/>
      <c r="E58" s="409">
        <v>53675.644269971548</v>
      </c>
      <c r="F58" s="21"/>
      <c r="G58" s="231" t="s">
        <v>326</v>
      </c>
      <c r="H58" s="226">
        <f t="shared" si="3"/>
        <v>9</v>
      </c>
    </row>
    <row r="59" spans="1:10" x14ac:dyDescent="0.25">
      <c r="A59" s="226">
        <f t="shared" si="2"/>
        <v>10</v>
      </c>
      <c r="B59" s="222"/>
      <c r="C59" s="222"/>
      <c r="D59" s="222"/>
      <c r="E59" s="263"/>
      <c r="F59" s="264"/>
      <c r="G59" s="231"/>
      <c r="H59" s="226">
        <f t="shared" si="3"/>
        <v>10</v>
      </c>
    </row>
    <row r="60" spans="1:10" x14ac:dyDescent="0.25">
      <c r="A60" s="226">
        <f t="shared" si="2"/>
        <v>11</v>
      </c>
      <c r="B60" s="266" t="s">
        <v>82</v>
      </c>
      <c r="C60" s="265"/>
      <c r="D60" s="265"/>
      <c r="E60" s="259">
        <f>E58/E50</f>
        <v>9.1085479651084895E-3</v>
      </c>
      <c r="F60" s="21"/>
      <c r="G60" s="231" t="s">
        <v>83</v>
      </c>
      <c r="H60" s="226">
        <f t="shared" si="3"/>
        <v>11</v>
      </c>
    </row>
    <row r="61" spans="1:10" x14ac:dyDescent="0.25">
      <c r="A61" s="226">
        <f t="shared" si="2"/>
        <v>12</v>
      </c>
      <c r="B61" s="265"/>
      <c r="C61" s="265"/>
      <c r="D61" s="265"/>
      <c r="E61" s="267"/>
      <c r="F61" s="268"/>
      <c r="G61" s="231"/>
      <c r="H61" s="226">
        <f t="shared" si="3"/>
        <v>12</v>
      </c>
    </row>
    <row r="62" spans="1:10" x14ac:dyDescent="0.25">
      <c r="A62" s="226">
        <f t="shared" si="2"/>
        <v>13</v>
      </c>
      <c r="B62" s="228" t="s">
        <v>84</v>
      </c>
      <c r="C62" s="265"/>
      <c r="D62" s="265"/>
      <c r="E62" s="267"/>
      <c r="F62" s="268"/>
      <c r="G62" s="231"/>
      <c r="H62" s="226">
        <f t="shared" si="3"/>
        <v>13</v>
      </c>
    </row>
    <row r="63" spans="1:10" x14ac:dyDescent="0.25">
      <c r="A63" s="226">
        <f t="shared" si="2"/>
        <v>14</v>
      </c>
      <c r="B63" s="266" t="s">
        <v>62</v>
      </c>
      <c r="C63" s="265"/>
      <c r="D63" s="265"/>
      <c r="E63" s="409">
        <v>64847.453182617719</v>
      </c>
      <c r="F63" s="268"/>
      <c r="G63" s="231" t="s">
        <v>85</v>
      </c>
      <c r="H63" s="226">
        <f t="shared" si="3"/>
        <v>14</v>
      </c>
    </row>
    <row r="64" spans="1:10" x14ac:dyDescent="0.25">
      <c r="A64" s="226">
        <f t="shared" si="2"/>
        <v>15</v>
      </c>
      <c r="B64" s="265"/>
      <c r="C64" s="265"/>
      <c r="D64" s="265"/>
      <c r="E64" s="263"/>
      <c r="F64" s="268"/>
      <c r="G64" s="231"/>
      <c r="H64" s="226">
        <f t="shared" si="3"/>
        <v>15</v>
      </c>
    </row>
    <row r="65" spans="1:8" x14ac:dyDescent="0.25">
      <c r="A65" s="226">
        <f t="shared" si="2"/>
        <v>16</v>
      </c>
      <c r="B65" s="266" t="s">
        <v>86</v>
      </c>
      <c r="C65" s="265"/>
      <c r="D65" s="265"/>
      <c r="E65" s="259">
        <f>E63/E50</f>
        <v>1.1004360464834599E-2</v>
      </c>
      <c r="F65" s="268"/>
      <c r="G65" s="231" t="s">
        <v>87</v>
      </c>
      <c r="H65" s="226">
        <f t="shared" si="3"/>
        <v>16</v>
      </c>
    </row>
    <row r="66" spans="1:8" x14ac:dyDescent="0.25">
      <c r="A66" s="226">
        <f t="shared" si="2"/>
        <v>17</v>
      </c>
      <c r="B66" s="265"/>
      <c r="C66" s="265"/>
      <c r="D66" s="265"/>
      <c r="E66" s="267"/>
      <c r="F66" s="268"/>
      <c r="G66" s="231"/>
      <c r="H66" s="226">
        <f t="shared" si="3"/>
        <v>17</v>
      </c>
    </row>
    <row r="67" spans="1:8" x14ac:dyDescent="0.25">
      <c r="A67" s="226">
        <f t="shared" si="2"/>
        <v>18</v>
      </c>
      <c r="B67" s="228" t="s">
        <v>88</v>
      </c>
      <c r="C67" s="228"/>
      <c r="D67" s="228"/>
      <c r="E67" s="267"/>
      <c r="F67" s="268"/>
      <c r="G67" s="231"/>
      <c r="H67" s="226">
        <f t="shared" si="3"/>
        <v>18</v>
      </c>
    </row>
    <row r="68" spans="1:8" x14ac:dyDescent="0.25">
      <c r="A68" s="226">
        <f t="shared" si="2"/>
        <v>19</v>
      </c>
      <c r="B68" s="229" t="s">
        <v>63</v>
      </c>
      <c r="C68" s="229"/>
      <c r="D68" s="229"/>
      <c r="E68" s="409">
        <v>1714.689124104739</v>
      </c>
      <c r="F68" s="301"/>
      <c r="G68" s="231" t="s">
        <v>89</v>
      </c>
      <c r="H68" s="226">
        <f t="shared" si="3"/>
        <v>19</v>
      </c>
    </row>
    <row r="69" spans="1:8" x14ac:dyDescent="0.25">
      <c r="A69" s="226">
        <f t="shared" si="2"/>
        <v>20</v>
      </c>
      <c r="B69" s="265"/>
      <c r="C69" s="265"/>
      <c r="D69" s="265"/>
      <c r="E69" s="267"/>
      <c r="F69" s="268"/>
      <c r="G69" s="231"/>
      <c r="H69" s="226">
        <f t="shared" si="3"/>
        <v>20</v>
      </c>
    </row>
    <row r="70" spans="1:8" x14ac:dyDescent="0.25">
      <c r="A70" s="226">
        <f t="shared" si="2"/>
        <v>21</v>
      </c>
      <c r="B70" s="266" t="s">
        <v>90</v>
      </c>
      <c r="C70" s="265"/>
      <c r="D70" s="265"/>
      <c r="E70" s="259">
        <f>E68/E50</f>
        <v>2.9097607200768039E-4</v>
      </c>
      <c r="F70" s="260"/>
      <c r="G70" s="231" t="s">
        <v>91</v>
      </c>
      <c r="H70" s="226">
        <f t="shared" si="3"/>
        <v>21</v>
      </c>
    </row>
    <row r="71" spans="1:8" x14ac:dyDescent="0.25">
      <c r="A71" s="226">
        <f t="shared" si="2"/>
        <v>22</v>
      </c>
      <c r="B71" s="265"/>
      <c r="C71" s="265"/>
      <c r="D71" s="265"/>
      <c r="E71" s="267"/>
      <c r="F71" s="268"/>
      <c r="G71" s="231"/>
      <c r="H71" s="226">
        <f t="shared" si="3"/>
        <v>22</v>
      </c>
    </row>
    <row r="72" spans="1:8" x14ac:dyDescent="0.25">
      <c r="A72" s="226">
        <f t="shared" si="2"/>
        <v>23</v>
      </c>
      <c r="B72" s="228" t="s">
        <v>92</v>
      </c>
      <c r="C72" s="228"/>
      <c r="D72" s="228"/>
      <c r="E72" s="269"/>
      <c r="F72" s="270"/>
      <c r="G72" s="231"/>
      <c r="H72" s="226">
        <f t="shared" si="3"/>
        <v>23</v>
      </c>
    </row>
    <row r="73" spans="1:8" x14ac:dyDescent="0.25">
      <c r="A73" s="226">
        <f t="shared" si="2"/>
        <v>24</v>
      </c>
      <c r="B73" s="271" t="s">
        <v>93</v>
      </c>
      <c r="C73" s="222"/>
      <c r="D73" s="222"/>
      <c r="E73" s="269"/>
      <c r="F73" s="270"/>
      <c r="G73" s="231"/>
      <c r="H73" s="226">
        <f t="shared" si="3"/>
        <v>24</v>
      </c>
    </row>
    <row r="74" spans="1:8" x14ac:dyDescent="0.25">
      <c r="A74" s="226">
        <f t="shared" si="2"/>
        <v>25</v>
      </c>
      <c r="B74" s="229" t="s">
        <v>94</v>
      </c>
      <c r="C74" s="229"/>
      <c r="D74" s="229"/>
      <c r="E74" s="272">
        <v>45624.288656641125</v>
      </c>
      <c r="F74" s="301"/>
      <c r="G74" s="231" t="s">
        <v>95</v>
      </c>
      <c r="H74" s="226">
        <f t="shared" si="3"/>
        <v>25</v>
      </c>
    </row>
    <row r="75" spans="1:8" x14ac:dyDescent="0.25">
      <c r="A75" s="226">
        <f t="shared" si="2"/>
        <v>26</v>
      </c>
      <c r="B75" s="229" t="s">
        <v>96</v>
      </c>
      <c r="C75" s="229"/>
      <c r="D75" s="229"/>
      <c r="E75" s="273">
        <v>43749.253540576785</v>
      </c>
      <c r="F75" s="301"/>
      <c r="G75" s="231" t="s">
        <v>97</v>
      </c>
      <c r="H75" s="226">
        <f t="shared" si="3"/>
        <v>26</v>
      </c>
    </row>
    <row r="76" spans="1:8" x14ac:dyDescent="0.25">
      <c r="A76" s="226">
        <f t="shared" si="2"/>
        <v>27</v>
      </c>
      <c r="B76" s="229" t="s">
        <v>98</v>
      </c>
      <c r="C76" s="229"/>
      <c r="D76" s="229"/>
      <c r="E76" s="273">
        <v>11332.998793746443</v>
      </c>
      <c r="F76" s="21"/>
      <c r="G76" s="231" t="s">
        <v>327</v>
      </c>
      <c r="H76" s="226">
        <f t="shared" si="3"/>
        <v>27</v>
      </c>
    </row>
    <row r="77" spans="1:8" x14ac:dyDescent="0.25">
      <c r="A77" s="226">
        <f t="shared" si="2"/>
        <v>28</v>
      </c>
      <c r="B77" s="229" t="s">
        <v>99</v>
      </c>
      <c r="C77" s="222"/>
      <c r="D77" s="222"/>
      <c r="E77" s="364">
        <f>SUM(E74:E76)</f>
        <v>100706.54099096435</v>
      </c>
      <c r="F77" s="21"/>
      <c r="G77" s="231" t="s">
        <v>100</v>
      </c>
      <c r="H77" s="226">
        <f t="shared" si="3"/>
        <v>28</v>
      </c>
    </row>
    <row r="78" spans="1:8" x14ac:dyDescent="0.25">
      <c r="A78" s="226">
        <f t="shared" si="2"/>
        <v>29</v>
      </c>
      <c r="B78" s="222"/>
      <c r="C78" s="222"/>
      <c r="D78" s="222"/>
      <c r="E78" s="276"/>
      <c r="F78" s="277"/>
      <c r="G78" s="231"/>
      <c r="H78" s="226">
        <f t="shared" si="3"/>
        <v>29</v>
      </c>
    </row>
    <row r="79" spans="1:8" x14ac:dyDescent="0.25">
      <c r="A79" s="226">
        <f t="shared" si="2"/>
        <v>30</v>
      </c>
      <c r="B79" s="229" t="s">
        <v>101</v>
      </c>
      <c r="C79" s="229"/>
      <c r="D79" s="229"/>
      <c r="E79" s="537">
        <f>'Pg9 Rev Stmt AV'!G110</f>
        <v>9.3133439186854933E-2</v>
      </c>
      <c r="F79" s="21" t="s">
        <v>24</v>
      </c>
      <c r="G79" s="231" t="s">
        <v>362</v>
      </c>
      <c r="H79" s="226">
        <f t="shared" si="3"/>
        <v>30</v>
      </c>
    </row>
    <row r="80" spans="1:8" x14ac:dyDescent="0.25">
      <c r="A80" s="226">
        <f t="shared" si="2"/>
        <v>31</v>
      </c>
      <c r="B80" s="222"/>
      <c r="C80" s="222"/>
      <c r="D80" s="222"/>
      <c r="E80" s="276"/>
      <c r="F80" s="277"/>
      <c r="G80" s="231"/>
      <c r="H80" s="226">
        <f t="shared" si="3"/>
        <v>31</v>
      </c>
    </row>
    <row r="81" spans="1:9" x14ac:dyDescent="0.25">
      <c r="A81" s="226">
        <f t="shared" si="2"/>
        <v>32</v>
      </c>
      <c r="B81" s="229" t="s">
        <v>102</v>
      </c>
      <c r="C81" s="222"/>
      <c r="D81" s="222"/>
      <c r="E81" s="433">
        <f>E77*E79</f>
        <v>9379.1465111004909</v>
      </c>
      <c r="F81" s="21" t="s">
        <v>24</v>
      </c>
      <c r="G81" s="231" t="s">
        <v>103</v>
      </c>
      <c r="H81" s="226">
        <f t="shared" si="3"/>
        <v>32</v>
      </c>
    </row>
    <row r="82" spans="1:9" x14ac:dyDescent="0.25">
      <c r="A82" s="226">
        <f t="shared" si="2"/>
        <v>33</v>
      </c>
      <c r="B82" s="222"/>
      <c r="C82" s="222"/>
      <c r="D82" s="222"/>
      <c r="E82" s="276"/>
      <c r="F82" s="277"/>
      <c r="G82" s="231"/>
      <c r="H82" s="226">
        <f t="shared" si="3"/>
        <v>33</v>
      </c>
    </row>
    <row r="83" spans="1:9" x14ac:dyDescent="0.25">
      <c r="A83" s="226">
        <f t="shared" si="2"/>
        <v>34</v>
      </c>
      <c r="B83" s="229" t="s">
        <v>104</v>
      </c>
      <c r="C83" s="222"/>
      <c r="D83" s="222"/>
      <c r="E83" s="434">
        <f>E81/E50</f>
        <v>1.5916046659533473E-3</v>
      </c>
      <c r="F83" s="21" t="s">
        <v>24</v>
      </c>
      <c r="G83" s="231" t="s">
        <v>105</v>
      </c>
      <c r="H83" s="226">
        <f t="shared" si="3"/>
        <v>34</v>
      </c>
    </row>
    <row r="84" spans="1:9" x14ac:dyDescent="0.25">
      <c r="A84" s="226">
        <f t="shared" si="2"/>
        <v>35</v>
      </c>
      <c r="B84" s="229"/>
      <c r="C84" s="222"/>
      <c r="D84" s="222"/>
      <c r="E84" s="279"/>
      <c r="F84" s="260"/>
      <c r="G84" s="231"/>
      <c r="H84" s="226">
        <f t="shared" si="3"/>
        <v>35</v>
      </c>
    </row>
    <row r="85" spans="1:9" x14ac:dyDescent="0.25">
      <c r="A85" s="226">
        <f t="shared" si="2"/>
        <v>36</v>
      </c>
      <c r="B85" s="228" t="s">
        <v>106</v>
      </c>
      <c r="C85" s="280"/>
      <c r="D85" s="280"/>
      <c r="E85" s="281"/>
      <c r="F85" s="281"/>
      <c r="G85" s="281"/>
      <c r="H85" s="226">
        <f t="shared" si="3"/>
        <v>36</v>
      </c>
    </row>
    <row r="86" spans="1:9" x14ac:dyDescent="0.25">
      <c r="A86" s="226">
        <f t="shared" si="2"/>
        <v>37</v>
      </c>
      <c r="B86" s="229" t="s">
        <v>107</v>
      </c>
      <c r="C86" s="280"/>
      <c r="D86" s="280"/>
      <c r="E86" s="77">
        <v>32085.084204969364</v>
      </c>
      <c r="F86" s="281"/>
      <c r="G86" s="231" t="s">
        <v>108</v>
      </c>
      <c r="H86" s="226">
        <f t="shared" si="3"/>
        <v>37</v>
      </c>
    </row>
    <row r="87" spans="1:9" x14ac:dyDescent="0.25">
      <c r="A87" s="226">
        <f t="shared" si="2"/>
        <v>38</v>
      </c>
      <c r="B87" s="228"/>
      <c r="C87" s="280"/>
      <c r="D87" s="280"/>
      <c r="E87" s="281"/>
      <c r="F87" s="281"/>
      <c r="G87" s="281"/>
      <c r="H87" s="226">
        <f t="shared" si="3"/>
        <v>38</v>
      </c>
    </row>
    <row r="88" spans="1:9" x14ac:dyDescent="0.25">
      <c r="A88" s="226">
        <f t="shared" si="2"/>
        <v>39</v>
      </c>
      <c r="B88" s="229" t="s">
        <v>109</v>
      </c>
      <c r="C88" s="280"/>
      <c r="D88" s="280"/>
      <c r="E88" s="410">
        <v>90550.451087320849</v>
      </c>
      <c r="F88" s="281"/>
      <c r="G88" s="231" t="s">
        <v>110</v>
      </c>
      <c r="H88" s="226">
        <f t="shared" si="3"/>
        <v>39</v>
      </c>
    </row>
    <row r="89" spans="1:9" ht="20.25" x14ac:dyDescent="0.55000000000000004">
      <c r="A89" s="226">
        <f t="shared" si="2"/>
        <v>40</v>
      </c>
      <c r="B89" s="280"/>
      <c r="C89" s="282"/>
      <c r="D89" s="282"/>
      <c r="E89" s="411"/>
      <c r="F89" s="283"/>
      <c r="G89" s="280"/>
      <c r="H89" s="226">
        <f t="shared" si="3"/>
        <v>40</v>
      </c>
    </row>
    <row r="90" spans="1:9" x14ac:dyDescent="0.25">
      <c r="A90" s="226">
        <f t="shared" si="2"/>
        <v>41</v>
      </c>
      <c r="B90" s="229" t="s">
        <v>111</v>
      </c>
      <c r="C90" s="282"/>
      <c r="D90" s="282"/>
      <c r="E90" s="412">
        <f>E86+E88</f>
        <v>122635.53529229021</v>
      </c>
      <c r="F90" s="284"/>
      <c r="G90" s="231" t="s">
        <v>112</v>
      </c>
      <c r="H90" s="226">
        <f t="shared" si="3"/>
        <v>41</v>
      </c>
    </row>
    <row r="91" spans="1:9" x14ac:dyDescent="0.25">
      <c r="A91" s="226">
        <f t="shared" si="2"/>
        <v>42</v>
      </c>
      <c r="B91" s="285"/>
      <c r="C91" s="282"/>
      <c r="D91" s="282"/>
      <c r="E91" s="413"/>
      <c r="F91" s="284"/>
      <c r="G91" s="286"/>
      <c r="H91" s="226">
        <f t="shared" si="3"/>
        <v>42</v>
      </c>
    </row>
    <row r="92" spans="1:9" x14ac:dyDescent="0.25">
      <c r="A92" s="226">
        <f t="shared" si="2"/>
        <v>43</v>
      </c>
      <c r="B92" s="229" t="s">
        <v>101</v>
      </c>
      <c r="C92" s="282"/>
      <c r="D92" s="282"/>
      <c r="E92" s="540">
        <f>E79</f>
        <v>9.3133439186854933E-2</v>
      </c>
      <c r="F92" s="21" t="s">
        <v>24</v>
      </c>
      <c r="G92" s="231" t="s">
        <v>113</v>
      </c>
      <c r="H92" s="226">
        <f t="shared" si="3"/>
        <v>43</v>
      </c>
    </row>
    <row r="93" spans="1:9" x14ac:dyDescent="0.25">
      <c r="A93" s="226">
        <f t="shared" si="2"/>
        <v>44</v>
      </c>
      <c r="B93" s="280"/>
      <c r="C93" s="282"/>
      <c r="D93" s="282"/>
      <c r="E93" s="287"/>
      <c r="F93" s="288"/>
      <c r="G93" s="280"/>
      <c r="H93" s="226">
        <f t="shared" si="3"/>
        <v>44</v>
      </c>
    </row>
    <row r="94" spans="1:9" x14ac:dyDescent="0.25">
      <c r="A94" s="226">
        <f t="shared" si="2"/>
        <v>45</v>
      </c>
      <c r="B94" s="229" t="s">
        <v>114</v>
      </c>
      <c r="C94" s="282"/>
      <c r="D94" s="282"/>
      <c r="E94" s="539">
        <f>E90*E92</f>
        <v>11421.469168291913</v>
      </c>
      <c r="F94" s="21" t="s">
        <v>24</v>
      </c>
      <c r="G94" s="231" t="s">
        <v>115</v>
      </c>
      <c r="H94" s="226">
        <f t="shared" si="3"/>
        <v>45</v>
      </c>
    </row>
    <row r="95" spans="1:9" x14ac:dyDescent="0.25">
      <c r="A95" s="226">
        <f t="shared" si="2"/>
        <v>46</v>
      </c>
      <c r="B95" s="285"/>
      <c r="C95" s="282"/>
      <c r="D95" s="282"/>
      <c r="E95" s="291"/>
      <c r="F95" s="290"/>
      <c r="G95" s="286"/>
      <c r="H95" s="226">
        <f t="shared" si="3"/>
        <v>46</v>
      </c>
    </row>
    <row r="96" spans="1:9" x14ac:dyDescent="0.25">
      <c r="A96" s="226">
        <f t="shared" si="2"/>
        <v>47</v>
      </c>
      <c r="B96" s="229" t="s">
        <v>116</v>
      </c>
      <c r="C96" s="282"/>
      <c r="D96" s="282"/>
      <c r="E96" s="415">
        <v>17048.755397661385</v>
      </c>
      <c r="F96" s="290"/>
      <c r="G96" s="231" t="s">
        <v>117</v>
      </c>
      <c r="H96" s="226">
        <f t="shared" si="3"/>
        <v>47</v>
      </c>
      <c r="I96" s="282"/>
    </row>
    <row r="97" spans="1:8" x14ac:dyDescent="0.25">
      <c r="A97" s="226">
        <f t="shared" si="2"/>
        <v>48</v>
      </c>
      <c r="B97" s="229"/>
      <c r="C97" s="282"/>
      <c r="D97" s="282"/>
      <c r="E97" s="174"/>
      <c r="F97" s="290"/>
      <c r="G97" s="231"/>
      <c r="H97" s="226">
        <f t="shared" si="3"/>
        <v>48</v>
      </c>
    </row>
    <row r="98" spans="1:8" x14ac:dyDescent="0.25">
      <c r="A98" s="226">
        <f t="shared" si="2"/>
        <v>49</v>
      </c>
      <c r="B98" s="229" t="s">
        <v>118</v>
      </c>
      <c r="C98" s="282"/>
      <c r="D98" s="282"/>
      <c r="E98" s="440">
        <f>E94+E96</f>
        <v>28470.2245659533</v>
      </c>
      <c r="F98" s="21" t="s">
        <v>24</v>
      </c>
      <c r="G98" s="231" t="s">
        <v>119</v>
      </c>
      <c r="H98" s="226">
        <f t="shared" si="3"/>
        <v>49</v>
      </c>
    </row>
    <row r="99" spans="1:8" x14ac:dyDescent="0.25">
      <c r="A99" s="226">
        <f t="shared" si="2"/>
        <v>50</v>
      </c>
      <c r="B99" s="280"/>
      <c r="C99" s="282"/>
      <c r="D99" s="282"/>
      <c r="E99" s="292"/>
      <c r="F99" s="280"/>
      <c r="G99" s="280"/>
      <c r="H99" s="226">
        <f t="shared" si="3"/>
        <v>50</v>
      </c>
    </row>
    <row r="100" spans="1:8" ht="16.5" thickBot="1" x14ac:dyDescent="0.3">
      <c r="A100" s="226">
        <f t="shared" si="2"/>
        <v>51</v>
      </c>
      <c r="B100" s="229" t="s">
        <v>120</v>
      </c>
      <c r="C100" s="282"/>
      <c r="D100" s="282"/>
      <c r="E100" s="538">
        <f>E98/E50</f>
        <v>4.8312863229379383E-3</v>
      </c>
      <c r="F100" s="21" t="s">
        <v>24</v>
      </c>
      <c r="G100" s="231" t="s">
        <v>121</v>
      </c>
      <c r="H100" s="226">
        <f t="shared" si="3"/>
        <v>51</v>
      </c>
    </row>
    <row r="101" spans="1:8" ht="16.5" thickTop="1" x14ac:dyDescent="0.25">
      <c r="A101" s="232"/>
    </row>
    <row r="102" spans="1:8" x14ac:dyDescent="0.25">
      <c r="A102" s="232"/>
    </row>
    <row r="103" spans="1:8" x14ac:dyDescent="0.25">
      <c r="A103" s="21" t="s">
        <v>24</v>
      </c>
      <c r="B103" s="352" t="str">
        <f>B38</f>
        <v>Items in BOLD have changed due to removing 50 basis points in CAISO ROE Adder disallowed by FERC.</v>
      </c>
    </row>
    <row r="104" spans="1:8" x14ac:dyDescent="0.25">
      <c r="A104" s="232"/>
    </row>
    <row r="105" spans="1:8" x14ac:dyDescent="0.25">
      <c r="A105" s="232"/>
    </row>
    <row r="106" spans="1:8" x14ac:dyDescent="0.25">
      <c r="A106" s="232"/>
    </row>
    <row r="107" spans="1:8" x14ac:dyDescent="0.25">
      <c r="A107" s="232"/>
    </row>
    <row r="108" spans="1:8" x14ac:dyDescent="0.25">
      <c r="A108" s="232"/>
    </row>
    <row r="109" spans="1:8" x14ac:dyDescent="0.25">
      <c r="A109" s="232"/>
    </row>
    <row r="110" spans="1:8" x14ac:dyDescent="0.25">
      <c r="A110" s="232"/>
    </row>
    <row r="111" spans="1:8" x14ac:dyDescent="0.25">
      <c r="A111" s="232"/>
    </row>
    <row r="112" spans="1:8" x14ac:dyDescent="0.25">
      <c r="A112" s="232"/>
    </row>
    <row r="113" spans="1:1" x14ac:dyDescent="0.25">
      <c r="A113" s="232"/>
    </row>
    <row r="114" spans="1:1" x14ac:dyDescent="0.25">
      <c r="A114" s="232"/>
    </row>
    <row r="115" spans="1:1" x14ac:dyDescent="0.25">
      <c r="A115" s="232"/>
    </row>
    <row r="116" spans="1:1" x14ac:dyDescent="0.25">
      <c r="A116" s="232"/>
    </row>
    <row r="117" spans="1:1" x14ac:dyDescent="0.25">
      <c r="A117" s="232"/>
    </row>
    <row r="118" spans="1:1" x14ac:dyDescent="0.25">
      <c r="A118" s="232"/>
    </row>
    <row r="119" spans="1:1" x14ac:dyDescent="0.25">
      <c r="A119" s="232"/>
    </row>
    <row r="120" spans="1:1" x14ac:dyDescent="0.25">
      <c r="A120" s="232"/>
    </row>
    <row r="121" spans="1:1" x14ac:dyDescent="0.25">
      <c r="A121" s="232"/>
    </row>
    <row r="122" spans="1:1" x14ac:dyDescent="0.25">
      <c r="A122" s="232"/>
    </row>
    <row r="123" spans="1:1" x14ac:dyDescent="0.25">
      <c r="A123" s="232"/>
    </row>
    <row r="124" spans="1:1" x14ac:dyDescent="0.25">
      <c r="A124" s="232"/>
    </row>
    <row r="125" spans="1:1" x14ac:dyDescent="0.25">
      <c r="A125" s="232"/>
    </row>
    <row r="126" spans="1:1" x14ac:dyDescent="0.25">
      <c r="A126" s="232"/>
    </row>
    <row r="127" spans="1:1" x14ac:dyDescent="0.25">
      <c r="A127" s="232"/>
    </row>
    <row r="128" spans="1:1" x14ac:dyDescent="0.25">
      <c r="A128" s="232"/>
    </row>
    <row r="129" spans="1:1" x14ac:dyDescent="0.25">
      <c r="A129" s="232"/>
    </row>
    <row r="130" spans="1:1" x14ac:dyDescent="0.25">
      <c r="A130" s="232"/>
    </row>
    <row r="131" spans="1:1" x14ac:dyDescent="0.25">
      <c r="A131" s="232"/>
    </row>
    <row r="132" spans="1:1" x14ac:dyDescent="0.25">
      <c r="A132" s="232"/>
    </row>
    <row r="133" spans="1:1" x14ac:dyDescent="0.25">
      <c r="A133" s="232"/>
    </row>
    <row r="134" spans="1:1" x14ac:dyDescent="0.25">
      <c r="A134" s="232"/>
    </row>
    <row r="135" spans="1:1" x14ac:dyDescent="0.25">
      <c r="A135" s="232"/>
    </row>
    <row r="136" spans="1:1" x14ac:dyDescent="0.25">
      <c r="A136" s="232"/>
    </row>
    <row r="137" spans="1:1" x14ac:dyDescent="0.25">
      <c r="A137" s="232"/>
    </row>
    <row r="138" spans="1:1" x14ac:dyDescent="0.25">
      <c r="A138" s="232"/>
    </row>
    <row r="139" spans="1:1" x14ac:dyDescent="0.25">
      <c r="A139" s="232"/>
    </row>
    <row r="140" spans="1:1" x14ac:dyDescent="0.25">
      <c r="A140" s="232"/>
    </row>
    <row r="141" spans="1:1" x14ac:dyDescent="0.25">
      <c r="A141" s="232"/>
    </row>
    <row r="142" spans="1:1" x14ac:dyDescent="0.25">
      <c r="A142" s="232"/>
    </row>
    <row r="143" spans="1:1" x14ac:dyDescent="0.25">
      <c r="A143" s="232"/>
    </row>
    <row r="144" spans="1:1" x14ac:dyDescent="0.25">
      <c r="A144" s="232"/>
    </row>
    <row r="145" spans="1:6" x14ac:dyDescent="0.25">
      <c r="A145" s="232"/>
    </row>
    <row r="146" spans="1:6" x14ac:dyDescent="0.25">
      <c r="A146" s="232"/>
    </row>
    <row r="147" spans="1:6" x14ac:dyDescent="0.25">
      <c r="A147" s="232"/>
    </row>
    <row r="148" spans="1:6" x14ac:dyDescent="0.25">
      <c r="A148" s="232"/>
    </row>
    <row r="149" spans="1:6" x14ac:dyDescent="0.25">
      <c r="A149" s="232"/>
    </row>
    <row r="150" spans="1:6" x14ac:dyDescent="0.25">
      <c r="A150" s="232"/>
    </row>
    <row r="151" spans="1:6" x14ac:dyDescent="0.25">
      <c r="A151" s="232"/>
    </row>
    <row r="152" spans="1:6" x14ac:dyDescent="0.25">
      <c r="A152" s="232"/>
    </row>
    <row r="153" spans="1:6" x14ac:dyDescent="0.25">
      <c r="A153" s="232"/>
      <c r="B153" s="223"/>
      <c r="C153" s="223"/>
      <c r="D153" s="223"/>
      <c r="E153" s="223"/>
      <c r="F153" s="223"/>
    </row>
    <row r="154" spans="1:6" x14ac:dyDescent="0.25">
      <c r="A154" s="232"/>
      <c r="B154" s="223"/>
      <c r="C154" s="223"/>
      <c r="D154" s="223"/>
      <c r="E154" s="223"/>
      <c r="F154" s="223"/>
    </row>
    <row r="159" spans="1:6" x14ac:dyDescent="0.25">
      <c r="A159" s="225"/>
      <c r="B159" s="223"/>
      <c r="C159" s="223"/>
      <c r="D159" s="223"/>
      <c r="E159" s="295"/>
      <c r="F159" s="295"/>
    </row>
  </sheetData>
  <mergeCells count="10">
    <mergeCell ref="B45:G45"/>
    <mergeCell ref="B41:G41"/>
    <mergeCell ref="B42:G42"/>
    <mergeCell ref="B43:G43"/>
    <mergeCell ref="B2:G2"/>
    <mergeCell ref="B3:G3"/>
    <mergeCell ref="B4:G4"/>
    <mergeCell ref="B5:G5"/>
    <mergeCell ref="B44:G44"/>
    <mergeCell ref="B6:G6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1B71-3ECF-428E-8968-143CC1FBF6B6}">
  <dimension ref="A1:J163"/>
  <sheetViews>
    <sheetView zoomScaleNormal="100" workbookViewId="0">
      <selection activeCell="B3" sqref="B3:G3"/>
    </sheetView>
  </sheetViews>
  <sheetFormatPr defaultColWidth="8.8554687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85546875" style="17"/>
    <col min="10" max="10" width="9.85546875" style="17" bestFit="1" customWidth="1"/>
    <col min="11" max="16384" width="8.85546875" style="17"/>
  </cols>
  <sheetData>
    <row r="1" spans="1:8" x14ac:dyDescent="0.25">
      <c r="A1" s="332" t="s">
        <v>363</v>
      </c>
    </row>
    <row r="2" spans="1:8" x14ac:dyDescent="0.25">
      <c r="A2" s="221"/>
      <c r="B2" s="222"/>
      <c r="C2" s="222"/>
      <c r="D2" s="222"/>
      <c r="E2" s="223"/>
      <c r="F2" s="223"/>
      <c r="G2" s="223"/>
      <c r="H2" s="110"/>
    </row>
    <row r="3" spans="1:8" x14ac:dyDescent="0.25">
      <c r="A3" s="221"/>
      <c r="B3" s="578" t="s">
        <v>14</v>
      </c>
      <c r="C3" s="578"/>
      <c r="D3" s="578"/>
      <c r="E3" s="578"/>
      <c r="F3" s="578"/>
      <c r="G3" s="578"/>
      <c r="H3" s="110"/>
    </row>
    <row r="4" spans="1:8" x14ac:dyDescent="0.25">
      <c r="B4" s="578" t="s">
        <v>318</v>
      </c>
      <c r="C4" s="578"/>
      <c r="D4" s="578"/>
      <c r="E4" s="578"/>
      <c r="F4" s="578"/>
      <c r="G4" s="578"/>
      <c r="H4" s="221"/>
    </row>
    <row r="5" spans="1:8" x14ac:dyDescent="0.25">
      <c r="B5" s="578" t="s">
        <v>58</v>
      </c>
      <c r="C5" s="578"/>
      <c r="D5" s="578"/>
      <c r="E5" s="578"/>
      <c r="F5" s="578"/>
      <c r="G5" s="578"/>
      <c r="H5" s="221"/>
    </row>
    <row r="6" spans="1:8" x14ac:dyDescent="0.25">
      <c r="B6" s="579" t="s">
        <v>324</v>
      </c>
      <c r="C6" s="579"/>
      <c r="D6" s="579"/>
      <c r="E6" s="579"/>
      <c r="F6" s="579"/>
      <c r="G6" s="579"/>
      <c r="H6" s="221"/>
    </row>
    <row r="7" spans="1:8" x14ac:dyDescent="0.25">
      <c r="B7" s="576" t="s">
        <v>1</v>
      </c>
      <c r="C7" s="576"/>
      <c r="D7" s="576"/>
      <c r="E7" s="576"/>
      <c r="F7" s="576"/>
      <c r="G7" s="576"/>
      <c r="H7" s="224"/>
    </row>
    <row r="8" spans="1:8" x14ac:dyDescent="0.25">
      <c r="A8" s="225"/>
      <c r="B8" s="301"/>
      <c r="C8" s="301"/>
      <c r="D8" s="301"/>
      <c r="E8" s="301"/>
      <c r="F8" s="301"/>
      <c r="G8" s="223"/>
      <c r="H8" s="110"/>
    </row>
    <row r="9" spans="1:8" x14ac:dyDescent="0.25">
      <c r="A9" s="226" t="s">
        <v>2</v>
      </c>
      <c r="B9" s="222"/>
      <c r="C9" s="222"/>
      <c r="D9" s="222"/>
      <c r="E9" s="301"/>
      <c r="F9" s="301"/>
      <c r="G9" s="222"/>
      <c r="H9" s="226" t="s">
        <v>2</v>
      </c>
    </row>
    <row r="10" spans="1:8" x14ac:dyDescent="0.25">
      <c r="A10" s="226" t="s">
        <v>3</v>
      </c>
      <c r="B10" s="222"/>
      <c r="C10" s="222"/>
      <c r="D10" s="222"/>
      <c r="E10" s="405" t="s">
        <v>5</v>
      </c>
      <c r="F10" s="227"/>
      <c r="G10" s="405" t="s">
        <v>6</v>
      </c>
      <c r="H10" s="226" t="s">
        <v>3</v>
      </c>
    </row>
    <row r="11" spans="1:8" x14ac:dyDescent="0.25">
      <c r="A11" s="226"/>
      <c r="B11" s="222"/>
      <c r="C11" s="222"/>
      <c r="D11" s="222"/>
      <c r="E11" s="301"/>
      <c r="F11" s="227"/>
      <c r="G11" s="301"/>
      <c r="H11" s="226"/>
    </row>
    <row r="12" spans="1:8" x14ac:dyDescent="0.25">
      <c r="A12" s="226">
        <v>1</v>
      </c>
      <c r="B12" s="228" t="s">
        <v>59</v>
      </c>
      <c r="C12" s="228"/>
      <c r="D12" s="228"/>
      <c r="E12" s="223"/>
      <c r="F12" s="223"/>
      <c r="G12" s="301"/>
      <c r="H12" s="226">
        <f>A12</f>
        <v>1</v>
      </c>
    </row>
    <row r="13" spans="1:8" x14ac:dyDescent="0.25">
      <c r="A13" s="226">
        <f>A12+1</f>
        <v>2</v>
      </c>
      <c r="B13" s="229" t="s">
        <v>60</v>
      </c>
      <c r="C13" s="230"/>
      <c r="D13" s="230"/>
      <c r="E13" s="429">
        <f>E57</f>
        <v>6.2767783973893456E-3</v>
      </c>
      <c r="F13" s="21" t="s">
        <v>24</v>
      </c>
      <c r="G13" s="231" t="s">
        <v>305</v>
      </c>
      <c r="H13" s="226">
        <f>H12+1</f>
        <v>2</v>
      </c>
    </row>
    <row r="14" spans="1:8" x14ac:dyDescent="0.25">
      <c r="A14" s="226">
        <f t="shared" ref="A14:A36" si="0">A13+1</f>
        <v>3</v>
      </c>
      <c r="B14" s="222"/>
      <c r="C14" s="232"/>
      <c r="D14" s="232"/>
      <c r="E14" s="233"/>
      <c r="F14" s="227"/>
      <c r="G14" s="231"/>
      <c r="H14" s="226">
        <f t="shared" ref="H14:H36" si="1">H13+1</f>
        <v>3</v>
      </c>
    </row>
    <row r="15" spans="1:8" x14ac:dyDescent="0.25">
      <c r="A15" s="226">
        <f t="shared" si="0"/>
        <v>4</v>
      </c>
      <c r="B15" s="229" t="s">
        <v>61</v>
      </c>
      <c r="C15" s="230"/>
      <c r="D15" s="230"/>
      <c r="E15" s="429">
        <f>E62</f>
        <v>9.1085479651084895E-3</v>
      </c>
      <c r="F15" s="21" t="s">
        <v>24</v>
      </c>
      <c r="G15" s="231" t="s">
        <v>306</v>
      </c>
      <c r="H15" s="226">
        <f t="shared" si="1"/>
        <v>4</v>
      </c>
    </row>
    <row r="16" spans="1:8" x14ac:dyDescent="0.25">
      <c r="A16" s="226">
        <f t="shared" si="0"/>
        <v>5</v>
      </c>
      <c r="B16" s="223"/>
      <c r="C16" s="225"/>
      <c r="D16" s="225"/>
      <c r="E16" s="236"/>
      <c r="F16" s="237"/>
      <c r="G16" s="231"/>
      <c r="H16" s="226">
        <f t="shared" si="1"/>
        <v>5</v>
      </c>
    </row>
    <row r="17" spans="1:8" x14ac:dyDescent="0.25">
      <c r="A17" s="226">
        <f t="shared" si="0"/>
        <v>6</v>
      </c>
      <c r="B17" s="223" t="s">
        <v>62</v>
      </c>
      <c r="C17" s="225"/>
      <c r="D17" s="225"/>
      <c r="E17" s="406">
        <f>E67</f>
        <v>1.1004360464834599E-2</v>
      </c>
      <c r="F17" s="237"/>
      <c r="G17" s="231" t="s">
        <v>243</v>
      </c>
      <c r="H17" s="226">
        <f t="shared" si="1"/>
        <v>6</v>
      </c>
    </row>
    <row r="18" spans="1:8" x14ac:dyDescent="0.25">
      <c r="A18" s="226">
        <f t="shared" si="0"/>
        <v>7</v>
      </c>
      <c r="B18" s="223"/>
      <c r="C18" s="225"/>
      <c r="D18" s="225"/>
      <c r="E18" s="236"/>
      <c r="F18" s="237"/>
      <c r="G18" s="231"/>
      <c r="H18" s="226">
        <f t="shared" si="1"/>
        <v>7</v>
      </c>
    </row>
    <row r="19" spans="1:8" x14ac:dyDescent="0.25">
      <c r="A19" s="226">
        <f t="shared" si="0"/>
        <v>8</v>
      </c>
      <c r="B19" s="229" t="s">
        <v>63</v>
      </c>
      <c r="C19" s="230"/>
      <c r="D19" s="230"/>
      <c r="E19" s="234">
        <f>E72</f>
        <v>2.9097607200768039E-4</v>
      </c>
      <c r="F19" s="235"/>
      <c r="G19" s="231" t="s">
        <v>307</v>
      </c>
      <c r="H19" s="226">
        <f t="shared" si="1"/>
        <v>8</v>
      </c>
    </row>
    <row r="20" spans="1:8" x14ac:dyDescent="0.25">
      <c r="A20" s="226">
        <f t="shared" si="0"/>
        <v>9</v>
      </c>
      <c r="B20" s="222"/>
      <c r="C20" s="232"/>
      <c r="D20" s="232"/>
      <c r="E20" s="233"/>
      <c r="F20" s="227"/>
      <c r="G20" s="231"/>
      <c r="H20" s="226">
        <f t="shared" si="1"/>
        <v>9</v>
      </c>
    </row>
    <row r="21" spans="1:8" x14ac:dyDescent="0.25">
      <c r="A21" s="226">
        <f t="shared" si="0"/>
        <v>10</v>
      </c>
      <c r="B21" s="229" t="s">
        <v>64</v>
      </c>
      <c r="C21" s="232"/>
      <c r="D21" s="232"/>
      <c r="E21" s="234">
        <f>E85</f>
        <v>1.6554823568239172E-3</v>
      </c>
      <c r="F21" s="227"/>
      <c r="G21" s="231" t="s">
        <v>308</v>
      </c>
      <c r="H21" s="226">
        <f t="shared" si="1"/>
        <v>10</v>
      </c>
    </row>
    <row r="22" spans="1:8" x14ac:dyDescent="0.25">
      <c r="A22" s="226">
        <f t="shared" si="0"/>
        <v>11</v>
      </c>
      <c r="B22" s="222"/>
      <c r="C22" s="232"/>
      <c r="D22" s="232"/>
      <c r="E22" s="233"/>
      <c r="F22" s="227"/>
      <c r="G22" s="231"/>
      <c r="H22" s="226">
        <f t="shared" si="1"/>
        <v>11</v>
      </c>
    </row>
    <row r="23" spans="1:8" x14ac:dyDescent="0.25">
      <c r="A23" s="226">
        <f t="shared" si="0"/>
        <v>12</v>
      </c>
      <c r="B23" s="229" t="s">
        <v>65</v>
      </c>
      <c r="C23" s="230"/>
      <c r="D23" s="230"/>
      <c r="E23" s="234">
        <f>E102</f>
        <v>4.9090734729687448E-3</v>
      </c>
      <c r="F23" s="235"/>
      <c r="G23" s="231" t="s">
        <v>309</v>
      </c>
      <c r="H23" s="226">
        <f t="shared" si="1"/>
        <v>12</v>
      </c>
    </row>
    <row r="24" spans="1:8" x14ac:dyDescent="0.25">
      <c r="A24" s="226">
        <f t="shared" si="0"/>
        <v>13</v>
      </c>
      <c r="B24" s="238"/>
      <c r="C24" s="239"/>
      <c r="D24" s="239"/>
      <c r="E24" s="240"/>
      <c r="F24" s="241"/>
      <c r="G24" s="231"/>
      <c r="H24" s="226">
        <f t="shared" si="1"/>
        <v>13</v>
      </c>
    </row>
    <row r="25" spans="1:8" x14ac:dyDescent="0.25">
      <c r="A25" s="226">
        <f t="shared" si="0"/>
        <v>14</v>
      </c>
      <c r="B25" s="229" t="s">
        <v>66</v>
      </c>
      <c r="C25" s="230"/>
      <c r="D25" s="230"/>
      <c r="E25" s="430">
        <f>SUM(E13:E23)</f>
        <v>3.3245218729132775E-2</v>
      </c>
      <c r="F25" s="21" t="s">
        <v>24</v>
      </c>
      <c r="G25" s="231" t="s">
        <v>310</v>
      </c>
      <c r="H25" s="226">
        <f t="shared" si="1"/>
        <v>14</v>
      </c>
    </row>
    <row r="26" spans="1:8" x14ac:dyDescent="0.25">
      <c r="A26" s="226">
        <f t="shared" si="0"/>
        <v>15</v>
      </c>
      <c r="B26" s="222"/>
      <c r="C26" s="232"/>
      <c r="D26" s="232"/>
      <c r="E26" s="242"/>
      <c r="F26" s="243"/>
      <c r="G26" s="231"/>
      <c r="H26" s="226">
        <f t="shared" si="1"/>
        <v>15</v>
      </c>
    </row>
    <row r="27" spans="1:8" x14ac:dyDescent="0.25">
      <c r="A27" s="226">
        <f t="shared" si="0"/>
        <v>16</v>
      </c>
      <c r="B27" s="223" t="s">
        <v>67</v>
      </c>
      <c r="C27" s="244">
        <v>1.0207000000000001E-2</v>
      </c>
      <c r="D27" s="232"/>
      <c r="E27" s="407">
        <f>E25*C27</f>
        <v>3.3933394756825827E-4</v>
      </c>
      <c r="F27" s="245"/>
      <c r="G27" s="231" t="s">
        <v>311</v>
      </c>
      <c r="H27" s="226">
        <f t="shared" si="1"/>
        <v>16</v>
      </c>
    </row>
    <row r="28" spans="1:8" x14ac:dyDescent="0.25">
      <c r="A28" s="226">
        <f t="shared" si="0"/>
        <v>17</v>
      </c>
      <c r="B28" s="222"/>
      <c r="C28" s="232"/>
      <c r="D28" s="232"/>
      <c r="E28" s="246"/>
      <c r="F28" s="247"/>
      <c r="G28" s="231"/>
      <c r="H28" s="226">
        <f t="shared" si="1"/>
        <v>17</v>
      </c>
    </row>
    <row r="29" spans="1:8" ht="16.5" thickBot="1" x14ac:dyDescent="0.3">
      <c r="A29" s="226">
        <f t="shared" si="0"/>
        <v>18</v>
      </c>
      <c r="B29" s="222" t="s">
        <v>68</v>
      </c>
      <c r="C29" s="232"/>
      <c r="D29" s="232"/>
      <c r="E29" s="431">
        <f>E25+E27</f>
        <v>3.3584552676701032E-2</v>
      </c>
      <c r="F29" s="21" t="s">
        <v>24</v>
      </c>
      <c r="G29" s="231" t="s">
        <v>312</v>
      </c>
      <c r="H29" s="226">
        <f t="shared" si="1"/>
        <v>18</v>
      </c>
    </row>
    <row r="30" spans="1:8" ht="16.5" thickTop="1" x14ac:dyDescent="0.25">
      <c r="A30" s="226">
        <f t="shared" si="0"/>
        <v>19</v>
      </c>
      <c r="B30" s="223"/>
      <c r="C30" s="225"/>
      <c r="D30" s="225"/>
      <c r="E30" s="232"/>
      <c r="F30" s="222"/>
      <c r="G30" s="222"/>
      <c r="H30" s="226">
        <f t="shared" si="1"/>
        <v>19</v>
      </c>
    </row>
    <row r="31" spans="1:8" x14ac:dyDescent="0.25">
      <c r="A31" s="226">
        <f t="shared" si="0"/>
        <v>20</v>
      </c>
      <c r="B31" s="228" t="s">
        <v>69</v>
      </c>
      <c r="C31" s="248"/>
      <c r="D31" s="248"/>
      <c r="E31" s="225"/>
      <c r="F31" s="223"/>
      <c r="G31" s="222"/>
      <c r="H31" s="226">
        <f t="shared" si="1"/>
        <v>20</v>
      </c>
    </row>
    <row r="32" spans="1:8" x14ac:dyDescent="0.25">
      <c r="A32" s="226">
        <f t="shared" si="0"/>
        <v>21</v>
      </c>
      <c r="B32" s="229" t="s">
        <v>70</v>
      </c>
      <c r="C32" s="230"/>
      <c r="D32" s="230"/>
      <c r="E32" s="199">
        <v>27000</v>
      </c>
      <c r="F32" s="227"/>
      <c r="G32" s="231" t="s">
        <v>71</v>
      </c>
      <c r="H32" s="226">
        <f t="shared" si="1"/>
        <v>21</v>
      </c>
    </row>
    <row r="33" spans="1:8" x14ac:dyDescent="0.25">
      <c r="A33" s="226">
        <f t="shared" si="0"/>
        <v>22</v>
      </c>
      <c r="B33" s="229"/>
      <c r="C33" s="230"/>
      <c r="D33" s="230"/>
      <c r="E33" s="230"/>
      <c r="F33" s="229"/>
      <c r="G33" s="231"/>
      <c r="H33" s="226">
        <f t="shared" si="1"/>
        <v>22</v>
      </c>
    </row>
    <row r="34" spans="1:8" x14ac:dyDescent="0.25">
      <c r="A34" s="226">
        <f t="shared" si="0"/>
        <v>23</v>
      </c>
      <c r="B34" s="229" t="s">
        <v>72</v>
      </c>
      <c r="C34" s="230"/>
      <c r="D34" s="230"/>
      <c r="E34" s="430">
        <f>+E29</f>
        <v>3.3584552676701032E-2</v>
      </c>
      <c r="F34" s="21" t="s">
        <v>24</v>
      </c>
      <c r="G34" s="231" t="s">
        <v>313</v>
      </c>
      <c r="H34" s="226">
        <f t="shared" si="1"/>
        <v>23</v>
      </c>
    </row>
    <row r="35" spans="1:8" x14ac:dyDescent="0.25">
      <c r="A35" s="226">
        <f t="shared" si="0"/>
        <v>24</v>
      </c>
      <c r="B35" s="222"/>
      <c r="C35" s="232"/>
      <c r="D35" s="232"/>
      <c r="E35" s="249"/>
      <c r="F35" s="250"/>
      <c r="G35" s="231"/>
      <c r="H35" s="226">
        <f t="shared" si="1"/>
        <v>24</v>
      </c>
    </row>
    <row r="36" spans="1:8" ht="16.5" thickBot="1" x14ac:dyDescent="0.3">
      <c r="A36" s="226">
        <f t="shared" si="0"/>
        <v>25</v>
      </c>
      <c r="B36" s="222" t="s">
        <v>73</v>
      </c>
      <c r="C36" s="230"/>
      <c r="D36" s="230"/>
      <c r="E36" s="432">
        <f>E32*E34</f>
        <v>906.78292227092788</v>
      </c>
      <c r="F36" s="21" t="s">
        <v>24</v>
      </c>
      <c r="G36" s="231" t="s">
        <v>314</v>
      </c>
      <c r="H36" s="226">
        <f t="shared" si="1"/>
        <v>25</v>
      </c>
    </row>
    <row r="37" spans="1:8" ht="16.5" thickTop="1" x14ac:dyDescent="0.25">
      <c r="A37" s="226"/>
      <c r="B37" s="222"/>
      <c r="C37" s="230"/>
      <c r="D37" s="230"/>
      <c r="E37" s="435"/>
      <c r="F37" s="21"/>
      <c r="G37" s="231"/>
      <c r="H37" s="226"/>
    </row>
    <row r="38" spans="1:8" x14ac:dyDescent="0.25">
      <c r="A38" s="226"/>
      <c r="B38" s="222"/>
      <c r="C38" s="229"/>
      <c r="D38" s="229"/>
      <c r="E38" s="251"/>
      <c r="F38" s="252"/>
      <c r="G38" s="231"/>
      <c r="H38" s="226"/>
    </row>
    <row r="39" spans="1:8" x14ac:dyDescent="0.25">
      <c r="A39" s="21" t="s">
        <v>24</v>
      </c>
      <c r="B39" s="352" t="s">
        <v>330</v>
      </c>
      <c r="C39" s="229"/>
      <c r="D39" s="229"/>
      <c r="E39" s="251"/>
      <c r="F39" s="252"/>
      <c r="G39" s="231"/>
      <c r="H39" s="226"/>
    </row>
    <row r="40" spans="1:8" x14ac:dyDescent="0.25">
      <c r="A40" s="232"/>
      <c r="B40" s="352" t="s">
        <v>331</v>
      </c>
      <c r="C40" s="229"/>
      <c r="D40" s="229"/>
      <c r="E40" s="251"/>
      <c r="F40" s="252"/>
      <c r="G40" s="231"/>
      <c r="H40" s="226"/>
    </row>
    <row r="41" spans="1:8" x14ac:dyDescent="0.25">
      <c r="A41" s="232"/>
      <c r="B41" s="20" t="s">
        <v>332</v>
      </c>
      <c r="C41" s="229"/>
      <c r="D41" s="229"/>
      <c r="E41" s="251"/>
      <c r="F41" s="252"/>
      <c r="G41" s="231"/>
      <c r="H41" s="226"/>
    </row>
    <row r="42" spans="1:8" x14ac:dyDescent="0.25">
      <c r="A42" s="225"/>
      <c r="B42" s="222"/>
      <c r="C42" s="222"/>
      <c r="D42" s="222"/>
      <c r="E42" s="238"/>
      <c r="F42" s="238"/>
      <c r="G42" s="223"/>
      <c r="H42" s="110"/>
    </row>
    <row r="43" spans="1:8" x14ac:dyDescent="0.25">
      <c r="A43" s="225"/>
      <c r="B43" s="577" t="str">
        <f>B3</f>
        <v>SAN DIEGO GAS &amp; ELECTRIC COMPANY</v>
      </c>
      <c r="C43" s="577"/>
      <c r="D43" s="577"/>
      <c r="E43" s="577"/>
      <c r="F43" s="577"/>
      <c r="G43" s="577"/>
      <c r="H43" s="110"/>
    </row>
    <row r="44" spans="1:8" x14ac:dyDescent="0.25">
      <c r="B44" s="577" t="str">
        <f>B4</f>
        <v>CITIZENS' SHARE OF THE SX-PQ UNDERGROUND LINE SEGMENT</v>
      </c>
      <c r="C44" s="577"/>
      <c r="D44" s="577"/>
      <c r="E44" s="577"/>
      <c r="F44" s="577"/>
      <c r="G44" s="577"/>
      <c r="H44" s="239"/>
    </row>
    <row r="45" spans="1:8" x14ac:dyDescent="0.25">
      <c r="B45" s="578" t="str">
        <f>B5</f>
        <v xml:space="preserve">Section 2 - Non-Direct Expense Cost Component </v>
      </c>
      <c r="C45" s="578"/>
      <c r="D45" s="578"/>
      <c r="E45" s="578"/>
      <c r="F45" s="578"/>
      <c r="G45" s="578"/>
      <c r="H45" s="232"/>
    </row>
    <row r="46" spans="1:8" x14ac:dyDescent="0.25">
      <c r="B46" s="579" t="str">
        <f>B6</f>
        <v>Base Period &amp; True-Up Period 12 - Months Ending December 31, 2022</v>
      </c>
      <c r="C46" s="579"/>
      <c r="D46" s="579"/>
      <c r="E46" s="579"/>
      <c r="F46" s="579"/>
      <c r="G46" s="579"/>
      <c r="H46" s="232"/>
    </row>
    <row r="47" spans="1:8" x14ac:dyDescent="0.25">
      <c r="B47" s="576" t="str">
        <f>B7</f>
        <v>($1,000)</v>
      </c>
      <c r="C47" s="573"/>
      <c r="D47" s="573"/>
      <c r="E47" s="573"/>
      <c r="F47" s="573"/>
      <c r="G47" s="573"/>
      <c r="H47" s="45"/>
    </row>
    <row r="48" spans="1:8" x14ac:dyDescent="0.25">
      <c r="A48" s="253"/>
      <c r="B48" s="222"/>
      <c r="C48" s="222"/>
      <c r="D48" s="222"/>
      <c r="E48" s="222"/>
      <c r="F48" s="222"/>
      <c r="G48" s="222"/>
      <c r="H48" s="110"/>
    </row>
    <row r="49" spans="1:10" x14ac:dyDescent="0.25">
      <c r="A49" s="226" t="s">
        <v>2</v>
      </c>
      <c r="B49" s="222"/>
      <c r="C49" s="222"/>
      <c r="D49" s="222"/>
      <c r="E49" s="301"/>
      <c r="F49" s="301"/>
      <c r="G49" s="222"/>
      <c r="H49" s="226" t="s">
        <v>2</v>
      </c>
    </row>
    <row r="50" spans="1:10" x14ac:dyDescent="0.25">
      <c r="A50" s="226" t="s">
        <v>3</v>
      </c>
      <c r="B50" s="222"/>
      <c r="C50" s="222"/>
      <c r="D50" s="222"/>
      <c r="E50" s="405" t="s">
        <v>5</v>
      </c>
      <c r="F50" s="231"/>
      <c r="G50" s="405" t="s">
        <v>6</v>
      </c>
      <c r="H50" s="226" t="s">
        <v>3</v>
      </c>
    </row>
    <row r="51" spans="1:10" x14ac:dyDescent="0.25">
      <c r="A51" s="226"/>
      <c r="B51" s="222"/>
      <c r="C51" s="222"/>
      <c r="D51" s="222"/>
      <c r="E51" s="301"/>
      <c r="F51" s="301"/>
      <c r="G51" s="222"/>
      <c r="H51" s="226"/>
    </row>
    <row r="52" spans="1:10" x14ac:dyDescent="0.25">
      <c r="A52" s="226">
        <v>1</v>
      </c>
      <c r="B52" s="254" t="s">
        <v>74</v>
      </c>
      <c r="C52" s="254"/>
      <c r="D52" s="254"/>
      <c r="E52" s="321">
        <v>5892887.0414453847</v>
      </c>
      <c r="F52" s="301"/>
      <c r="G52" s="231" t="s">
        <v>75</v>
      </c>
      <c r="H52" s="226">
        <f>A52</f>
        <v>1</v>
      </c>
    </row>
    <row r="53" spans="1:10" x14ac:dyDescent="0.25">
      <c r="A53" s="226">
        <f>A52+1</f>
        <v>2</v>
      </c>
      <c r="B53" s="222"/>
      <c r="C53" s="222"/>
      <c r="D53" s="222"/>
      <c r="E53" s="221"/>
      <c r="F53" s="301"/>
      <c r="G53" s="222"/>
      <c r="H53" s="226">
        <f>H52+1</f>
        <v>2</v>
      </c>
    </row>
    <row r="54" spans="1:10" x14ac:dyDescent="0.25">
      <c r="A54" s="226">
        <f t="shared" ref="A54:A102" si="2">A53+1</f>
        <v>3</v>
      </c>
      <c r="B54" s="228" t="s">
        <v>76</v>
      </c>
      <c r="C54" s="228"/>
      <c r="D54" s="228"/>
      <c r="E54" s="255"/>
      <c r="F54" s="256"/>
      <c r="G54" s="222"/>
      <c r="H54" s="226">
        <f t="shared" ref="H54:H102" si="3">H53+1</f>
        <v>3</v>
      </c>
    </row>
    <row r="55" spans="1:10" x14ac:dyDescent="0.25">
      <c r="A55" s="226">
        <f t="shared" si="2"/>
        <v>4</v>
      </c>
      <c r="B55" s="229" t="s">
        <v>77</v>
      </c>
      <c r="C55" s="229"/>
      <c r="D55" s="229"/>
      <c r="E55" s="428">
        <v>36988.346080000003</v>
      </c>
      <c r="F55" s="21" t="s">
        <v>24</v>
      </c>
      <c r="G55" s="231" t="s">
        <v>325</v>
      </c>
      <c r="H55" s="226">
        <f t="shared" si="3"/>
        <v>4</v>
      </c>
      <c r="J55" s="257"/>
    </row>
    <row r="56" spans="1:10" x14ac:dyDescent="0.25">
      <c r="A56" s="226">
        <f t="shared" si="2"/>
        <v>5</v>
      </c>
      <c r="B56" s="229"/>
      <c r="C56" s="229"/>
      <c r="D56" s="229"/>
      <c r="E56" s="200"/>
      <c r="F56" s="258"/>
      <c r="G56" s="231"/>
      <c r="H56" s="226">
        <f t="shared" si="3"/>
        <v>5</v>
      </c>
      <c r="J56" s="257"/>
    </row>
    <row r="57" spans="1:10" x14ac:dyDescent="0.25">
      <c r="A57" s="226">
        <f t="shared" si="2"/>
        <v>6</v>
      </c>
      <c r="B57" s="229" t="s">
        <v>78</v>
      </c>
      <c r="C57" s="222"/>
      <c r="D57" s="222"/>
      <c r="E57" s="434">
        <f>E55/E52</f>
        <v>6.2767783973893456E-3</v>
      </c>
      <c r="F57" s="21" t="s">
        <v>24</v>
      </c>
      <c r="G57" s="231" t="s">
        <v>79</v>
      </c>
      <c r="H57" s="226">
        <f t="shared" si="3"/>
        <v>6</v>
      </c>
      <c r="J57" s="257"/>
    </row>
    <row r="58" spans="1:10" x14ac:dyDescent="0.25">
      <c r="A58" s="226">
        <f t="shared" si="2"/>
        <v>7</v>
      </c>
      <c r="B58" s="229"/>
      <c r="C58" s="229"/>
      <c r="D58" s="229"/>
      <c r="E58" s="261"/>
      <c r="F58" s="262"/>
      <c r="G58" s="231"/>
      <c r="H58" s="226">
        <f t="shared" si="3"/>
        <v>7</v>
      </c>
    </row>
    <row r="59" spans="1:10" x14ac:dyDescent="0.25">
      <c r="A59" s="226">
        <f t="shared" si="2"/>
        <v>8</v>
      </c>
      <c r="B59" s="228" t="s">
        <v>80</v>
      </c>
      <c r="C59" s="228"/>
      <c r="D59" s="228"/>
      <c r="E59" s="263"/>
      <c r="F59" s="264"/>
      <c r="G59" s="265"/>
      <c r="H59" s="226">
        <f t="shared" si="3"/>
        <v>8</v>
      </c>
    </row>
    <row r="60" spans="1:10" x14ac:dyDescent="0.25">
      <c r="A60" s="226">
        <f t="shared" si="2"/>
        <v>9</v>
      </c>
      <c r="B60" s="229" t="s">
        <v>81</v>
      </c>
      <c r="C60" s="229"/>
      <c r="D60" s="229"/>
      <c r="E60" s="418">
        <v>53675.644269971548</v>
      </c>
      <c r="F60" s="21" t="s">
        <v>24</v>
      </c>
      <c r="G60" s="231" t="s">
        <v>256</v>
      </c>
      <c r="H60" s="226">
        <f t="shared" si="3"/>
        <v>9</v>
      </c>
    </row>
    <row r="61" spans="1:10" x14ac:dyDescent="0.25">
      <c r="A61" s="226">
        <f t="shared" si="2"/>
        <v>10</v>
      </c>
      <c r="B61" s="222"/>
      <c r="C61" s="222"/>
      <c r="D61" s="222"/>
      <c r="E61" s="263"/>
      <c r="F61" s="264"/>
      <c r="G61" s="231"/>
      <c r="H61" s="226">
        <f t="shared" si="3"/>
        <v>10</v>
      </c>
    </row>
    <row r="62" spans="1:10" x14ac:dyDescent="0.25">
      <c r="A62" s="226">
        <f t="shared" si="2"/>
        <v>11</v>
      </c>
      <c r="B62" s="266" t="s">
        <v>82</v>
      </c>
      <c r="C62" s="265"/>
      <c r="D62" s="265"/>
      <c r="E62" s="434">
        <f>E60/E52</f>
        <v>9.1085479651084895E-3</v>
      </c>
      <c r="F62" s="21" t="s">
        <v>24</v>
      </c>
      <c r="G62" s="231" t="s">
        <v>83</v>
      </c>
      <c r="H62" s="226">
        <f t="shared" si="3"/>
        <v>11</v>
      </c>
    </row>
    <row r="63" spans="1:10" x14ac:dyDescent="0.25">
      <c r="A63" s="226">
        <f t="shared" si="2"/>
        <v>12</v>
      </c>
      <c r="B63" s="265"/>
      <c r="C63" s="265"/>
      <c r="D63" s="265"/>
      <c r="E63" s="267"/>
      <c r="F63" s="268"/>
      <c r="G63" s="231"/>
      <c r="H63" s="226">
        <f t="shared" si="3"/>
        <v>12</v>
      </c>
    </row>
    <row r="64" spans="1:10" x14ac:dyDescent="0.25">
      <c r="A64" s="226">
        <f t="shared" si="2"/>
        <v>13</v>
      </c>
      <c r="B64" s="228" t="s">
        <v>84</v>
      </c>
      <c r="C64" s="265"/>
      <c r="D64" s="265"/>
      <c r="E64" s="267"/>
      <c r="F64" s="268"/>
      <c r="G64" s="231"/>
      <c r="H64" s="226">
        <f t="shared" si="3"/>
        <v>13</v>
      </c>
    </row>
    <row r="65" spans="1:8" x14ac:dyDescent="0.25">
      <c r="A65" s="226">
        <f t="shared" si="2"/>
        <v>14</v>
      </c>
      <c r="B65" s="266" t="s">
        <v>62</v>
      </c>
      <c r="C65" s="265"/>
      <c r="D65" s="265"/>
      <c r="E65" s="409">
        <v>64847.453182617719</v>
      </c>
      <c r="F65" s="268"/>
      <c r="G65" s="231" t="s">
        <v>85</v>
      </c>
      <c r="H65" s="226">
        <f t="shared" si="3"/>
        <v>14</v>
      </c>
    </row>
    <row r="66" spans="1:8" x14ac:dyDescent="0.25">
      <c r="A66" s="226">
        <f t="shared" si="2"/>
        <v>15</v>
      </c>
      <c r="B66" s="265"/>
      <c r="C66" s="265"/>
      <c r="D66" s="265"/>
      <c r="E66" s="263"/>
      <c r="F66" s="268"/>
      <c r="G66" s="231"/>
      <c r="H66" s="226">
        <f t="shared" si="3"/>
        <v>15</v>
      </c>
    </row>
    <row r="67" spans="1:8" x14ac:dyDescent="0.25">
      <c r="A67" s="226">
        <f t="shared" si="2"/>
        <v>16</v>
      </c>
      <c r="B67" s="266" t="s">
        <v>86</v>
      </c>
      <c r="C67" s="265"/>
      <c r="D67" s="265"/>
      <c r="E67" s="259">
        <f>E65/E52</f>
        <v>1.1004360464834599E-2</v>
      </c>
      <c r="F67" s="268"/>
      <c r="G67" s="231" t="s">
        <v>87</v>
      </c>
      <c r="H67" s="226">
        <f t="shared" si="3"/>
        <v>16</v>
      </c>
    </row>
    <row r="68" spans="1:8" x14ac:dyDescent="0.25">
      <c r="A68" s="226">
        <f t="shared" si="2"/>
        <v>17</v>
      </c>
      <c r="B68" s="265"/>
      <c r="C68" s="265"/>
      <c r="D68" s="265"/>
      <c r="E68" s="267"/>
      <c r="F68" s="268"/>
      <c r="G68" s="231"/>
      <c r="H68" s="226">
        <f t="shared" si="3"/>
        <v>17</v>
      </c>
    </row>
    <row r="69" spans="1:8" x14ac:dyDescent="0.25">
      <c r="A69" s="226">
        <f t="shared" si="2"/>
        <v>18</v>
      </c>
      <c r="B69" s="228" t="s">
        <v>88</v>
      </c>
      <c r="C69" s="228"/>
      <c r="D69" s="228"/>
      <c r="E69" s="267"/>
      <c r="F69" s="268"/>
      <c r="G69" s="231"/>
      <c r="H69" s="226">
        <f t="shared" si="3"/>
        <v>18</v>
      </c>
    </row>
    <row r="70" spans="1:8" x14ac:dyDescent="0.25">
      <c r="A70" s="226">
        <f t="shared" si="2"/>
        <v>19</v>
      </c>
      <c r="B70" s="229" t="s">
        <v>63</v>
      </c>
      <c r="C70" s="229"/>
      <c r="D70" s="229"/>
      <c r="E70" s="409">
        <v>1714.689124104739</v>
      </c>
      <c r="F70" s="301"/>
      <c r="G70" s="231" t="s">
        <v>89</v>
      </c>
      <c r="H70" s="226">
        <f t="shared" si="3"/>
        <v>19</v>
      </c>
    </row>
    <row r="71" spans="1:8" x14ac:dyDescent="0.25">
      <c r="A71" s="226">
        <f t="shared" si="2"/>
        <v>20</v>
      </c>
      <c r="B71" s="265"/>
      <c r="C71" s="265"/>
      <c r="D71" s="265"/>
      <c r="E71" s="267"/>
      <c r="F71" s="268"/>
      <c r="G71" s="231"/>
      <c r="H71" s="226">
        <f t="shared" si="3"/>
        <v>20</v>
      </c>
    </row>
    <row r="72" spans="1:8" x14ac:dyDescent="0.25">
      <c r="A72" s="226">
        <f t="shared" si="2"/>
        <v>21</v>
      </c>
      <c r="B72" s="266" t="s">
        <v>90</v>
      </c>
      <c r="C72" s="265"/>
      <c r="D72" s="265"/>
      <c r="E72" s="259">
        <f>E70/E52</f>
        <v>2.9097607200768039E-4</v>
      </c>
      <c r="F72" s="260"/>
      <c r="G72" s="231" t="s">
        <v>91</v>
      </c>
      <c r="H72" s="226">
        <f t="shared" si="3"/>
        <v>21</v>
      </c>
    </row>
    <row r="73" spans="1:8" x14ac:dyDescent="0.25">
      <c r="A73" s="226">
        <f t="shared" si="2"/>
        <v>22</v>
      </c>
      <c r="B73" s="265"/>
      <c r="C73" s="265"/>
      <c r="D73" s="265"/>
      <c r="E73" s="267"/>
      <c r="F73" s="268"/>
      <c r="G73" s="231"/>
      <c r="H73" s="226">
        <f t="shared" si="3"/>
        <v>22</v>
      </c>
    </row>
    <row r="74" spans="1:8" x14ac:dyDescent="0.25">
      <c r="A74" s="226">
        <f t="shared" si="2"/>
        <v>23</v>
      </c>
      <c r="B74" s="228" t="s">
        <v>92</v>
      </c>
      <c r="C74" s="228"/>
      <c r="D74" s="228"/>
      <c r="E74" s="269"/>
      <c r="F74" s="270"/>
      <c r="G74" s="231"/>
      <c r="H74" s="226">
        <f t="shared" si="3"/>
        <v>23</v>
      </c>
    </row>
    <row r="75" spans="1:8" x14ac:dyDescent="0.25">
      <c r="A75" s="226">
        <f t="shared" si="2"/>
        <v>24</v>
      </c>
      <c r="B75" s="271" t="s">
        <v>93</v>
      </c>
      <c r="C75" s="222"/>
      <c r="D75" s="222"/>
      <c r="E75" s="269"/>
      <c r="F75" s="270"/>
      <c r="G75" s="231"/>
      <c r="H75" s="226">
        <f t="shared" si="3"/>
        <v>24</v>
      </c>
    </row>
    <row r="76" spans="1:8" x14ac:dyDescent="0.25">
      <c r="A76" s="226">
        <f t="shared" si="2"/>
        <v>25</v>
      </c>
      <c r="B76" s="229" t="s">
        <v>94</v>
      </c>
      <c r="C76" s="229"/>
      <c r="D76" s="229"/>
      <c r="E76" s="272">
        <v>45624.288656641125</v>
      </c>
      <c r="F76" s="301"/>
      <c r="G76" s="231" t="s">
        <v>95</v>
      </c>
      <c r="H76" s="226">
        <f t="shared" si="3"/>
        <v>25</v>
      </c>
    </row>
    <row r="77" spans="1:8" x14ac:dyDescent="0.25">
      <c r="A77" s="226">
        <f t="shared" si="2"/>
        <v>26</v>
      </c>
      <c r="B77" s="229" t="s">
        <v>96</v>
      </c>
      <c r="C77" s="229"/>
      <c r="D77" s="229"/>
      <c r="E77" s="273">
        <v>43749.253540576785</v>
      </c>
      <c r="F77" s="301"/>
      <c r="G77" s="231" t="s">
        <v>97</v>
      </c>
      <c r="H77" s="226">
        <f t="shared" si="3"/>
        <v>26</v>
      </c>
    </row>
    <row r="78" spans="1:8" x14ac:dyDescent="0.25">
      <c r="A78" s="226">
        <f t="shared" si="2"/>
        <v>27</v>
      </c>
      <c r="B78" s="229" t="s">
        <v>98</v>
      </c>
      <c r="C78" s="229"/>
      <c r="D78" s="229"/>
      <c r="E78" s="274">
        <v>11332.998793746443</v>
      </c>
      <c r="F78" s="21" t="s">
        <v>24</v>
      </c>
      <c r="G78" s="231" t="s">
        <v>327</v>
      </c>
      <c r="H78" s="226">
        <f t="shared" si="3"/>
        <v>27</v>
      </c>
    </row>
    <row r="79" spans="1:8" x14ac:dyDescent="0.25">
      <c r="A79" s="226">
        <f t="shared" si="2"/>
        <v>28</v>
      </c>
      <c r="B79" s="229" t="s">
        <v>99</v>
      </c>
      <c r="C79" s="222"/>
      <c r="D79" s="222"/>
      <c r="E79" s="275">
        <f>SUM(E76:E78)</f>
        <v>100706.54099096435</v>
      </c>
      <c r="F79" s="21" t="s">
        <v>24</v>
      </c>
      <c r="G79" s="231" t="s">
        <v>100</v>
      </c>
      <c r="H79" s="226">
        <f t="shared" si="3"/>
        <v>28</v>
      </c>
    </row>
    <row r="80" spans="1:8" x14ac:dyDescent="0.25">
      <c r="A80" s="226">
        <f t="shared" si="2"/>
        <v>29</v>
      </c>
      <c r="B80" s="222"/>
      <c r="C80" s="222"/>
      <c r="D80" s="222"/>
      <c r="E80" s="276"/>
      <c r="F80" s="277"/>
      <c r="G80" s="231"/>
      <c r="H80" s="226">
        <f t="shared" si="3"/>
        <v>29</v>
      </c>
    </row>
    <row r="81" spans="1:8" x14ac:dyDescent="0.25">
      <c r="A81" s="226">
        <f t="shared" si="2"/>
        <v>30</v>
      </c>
      <c r="B81" s="229" t="s">
        <v>101</v>
      </c>
      <c r="C81" s="229"/>
      <c r="D81" s="229"/>
      <c r="E81" s="278">
        <v>9.6871270047339045E-2</v>
      </c>
      <c r="F81" s="301"/>
      <c r="G81" s="231" t="s">
        <v>329</v>
      </c>
      <c r="H81" s="226">
        <f t="shared" si="3"/>
        <v>30</v>
      </c>
    </row>
    <row r="82" spans="1:8" x14ac:dyDescent="0.25">
      <c r="A82" s="226">
        <f t="shared" si="2"/>
        <v>31</v>
      </c>
      <c r="B82" s="222"/>
      <c r="C82" s="222"/>
      <c r="D82" s="222"/>
      <c r="E82" s="276"/>
      <c r="F82" s="277"/>
      <c r="G82" s="231"/>
      <c r="H82" s="226">
        <f t="shared" si="3"/>
        <v>31</v>
      </c>
    </row>
    <row r="83" spans="1:8" x14ac:dyDescent="0.25">
      <c r="A83" s="226">
        <f t="shared" si="2"/>
        <v>32</v>
      </c>
      <c r="B83" s="229" t="s">
        <v>102</v>
      </c>
      <c r="C83" s="222"/>
      <c r="D83" s="222"/>
      <c r="E83" s="433">
        <f>E79*E81</f>
        <v>9755.5705278691257</v>
      </c>
      <c r="F83" s="21" t="s">
        <v>24</v>
      </c>
      <c r="G83" s="231" t="s">
        <v>103</v>
      </c>
      <c r="H83" s="226">
        <f t="shared" si="3"/>
        <v>32</v>
      </c>
    </row>
    <row r="84" spans="1:8" x14ac:dyDescent="0.25">
      <c r="A84" s="226">
        <f t="shared" si="2"/>
        <v>33</v>
      </c>
      <c r="B84" s="222"/>
      <c r="C84" s="222"/>
      <c r="D84" s="222"/>
      <c r="E84" s="276"/>
      <c r="F84" s="277"/>
      <c r="G84" s="231"/>
      <c r="H84" s="226">
        <f t="shared" si="3"/>
        <v>33</v>
      </c>
    </row>
    <row r="85" spans="1:8" x14ac:dyDescent="0.25">
      <c r="A85" s="226">
        <f t="shared" si="2"/>
        <v>34</v>
      </c>
      <c r="B85" s="229" t="s">
        <v>104</v>
      </c>
      <c r="C85" s="222"/>
      <c r="D85" s="222"/>
      <c r="E85" s="259">
        <f>E83/E52</f>
        <v>1.6554823568239172E-3</v>
      </c>
      <c r="F85" s="260"/>
      <c r="G85" s="231" t="s">
        <v>105</v>
      </c>
      <c r="H85" s="226">
        <f t="shared" si="3"/>
        <v>34</v>
      </c>
    </row>
    <row r="86" spans="1:8" x14ac:dyDescent="0.25">
      <c r="A86" s="226">
        <f t="shared" si="2"/>
        <v>35</v>
      </c>
      <c r="B86" s="229"/>
      <c r="C86" s="222"/>
      <c r="D86" s="222"/>
      <c r="E86" s="279"/>
      <c r="F86" s="260"/>
      <c r="G86" s="231"/>
      <c r="H86" s="226">
        <f t="shared" si="3"/>
        <v>35</v>
      </c>
    </row>
    <row r="87" spans="1:8" x14ac:dyDescent="0.25">
      <c r="A87" s="226">
        <f t="shared" si="2"/>
        <v>36</v>
      </c>
      <c r="B87" s="228" t="s">
        <v>106</v>
      </c>
      <c r="C87" s="280"/>
      <c r="D87" s="280"/>
      <c r="E87" s="281"/>
      <c r="F87" s="281"/>
      <c r="G87" s="281"/>
      <c r="H87" s="226">
        <f t="shared" si="3"/>
        <v>36</v>
      </c>
    </row>
    <row r="88" spans="1:8" x14ac:dyDescent="0.25">
      <c r="A88" s="226">
        <f t="shared" si="2"/>
        <v>37</v>
      </c>
      <c r="B88" s="229" t="s">
        <v>107</v>
      </c>
      <c r="C88" s="280"/>
      <c r="D88" s="280"/>
      <c r="E88" s="77">
        <v>32085.084204969364</v>
      </c>
      <c r="F88" s="281"/>
      <c r="G88" s="231" t="s">
        <v>108</v>
      </c>
      <c r="H88" s="226">
        <f t="shared" si="3"/>
        <v>37</v>
      </c>
    </row>
    <row r="89" spans="1:8" x14ac:dyDescent="0.25">
      <c r="A89" s="226">
        <f t="shared" si="2"/>
        <v>38</v>
      </c>
      <c r="B89" s="228"/>
      <c r="C89" s="280"/>
      <c r="D89" s="280"/>
      <c r="E89" s="281"/>
      <c r="F89" s="281"/>
      <c r="G89" s="281"/>
      <c r="H89" s="226">
        <f t="shared" si="3"/>
        <v>38</v>
      </c>
    </row>
    <row r="90" spans="1:8" x14ac:dyDescent="0.25">
      <c r="A90" s="226">
        <f t="shared" si="2"/>
        <v>39</v>
      </c>
      <c r="B90" s="229" t="s">
        <v>109</v>
      </c>
      <c r="C90" s="280"/>
      <c r="D90" s="280"/>
      <c r="E90" s="410">
        <v>90550.451087320849</v>
      </c>
      <c r="F90" s="281"/>
      <c r="G90" s="231" t="s">
        <v>110</v>
      </c>
      <c r="H90" s="226">
        <f t="shared" si="3"/>
        <v>39</v>
      </c>
    </row>
    <row r="91" spans="1:8" ht="20.25" x14ac:dyDescent="0.55000000000000004">
      <c r="A91" s="226">
        <f t="shared" si="2"/>
        <v>40</v>
      </c>
      <c r="B91" s="280"/>
      <c r="C91" s="282"/>
      <c r="D91" s="282"/>
      <c r="E91" s="411"/>
      <c r="F91" s="283"/>
      <c r="G91" s="280"/>
      <c r="H91" s="226">
        <f t="shared" si="3"/>
        <v>40</v>
      </c>
    </row>
    <row r="92" spans="1:8" x14ac:dyDescent="0.25">
      <c r="A92" s="226">
        <f t="shared" si="2"/>
        <v>41</v>
      </c>
      <c r="B92" s="229" t="s">
        <v>111</v>
      </c>
      <c r="C92" s="282"/>
      <c r="D92" s="282"/>
      <c r="E92" s="412">
        <f>E88+E90</f>
        <v>122635.53529229021</v>
      </c>
      <c r="F92" s="284"/>
      <c r="G92" s="231" t="s">
        <v>112</v>
      </c>
      <c r="H92" s="226">
        <f t="shared" si="3"/>
        <v>41</v>
      </c>
    </row>
    <row r="93" spans="1:8" x14ac:dyDescent="0.25">
      <c r="A93" s="226">
        <f t="shared" si="2"/>
        <v>42</v>
      </c>
      <c r="B93" s="285"/>
      <c r="C93" s="282"/>
      <c r="D93" s="282"/>
      <c r="E93" s="413"/>
      <c r="F93" s="284"/>
      <c r="G93" s="286"/>
      <c r="H93" s="226">
        <f t="shared" si="3"/>
        <v>42</v>
      </c>
    </row>
    <row r="94" spans="1:8" x14ac:dyDescent="0.25">
      <c r="A94" s="226">
        <f t="shared" si="2"/>
        <v>43</v>
      </c>
      <c r="B94" s="229" t="s">
        <v>101</v>
      </c>
      <c r="C94" s="282"/>
      <c r="D94" s="282"/>
      <c r="E94" s="414">
        <f>E81</f>
        <v>9.6871270047339045E-2</v>
      </c>
      <c r="F94" s="284"/>
      <c r="G94" s="231" t="s">
        <v>113</v>
      </c>
      <c r="H94" s="226">
        <f t="shared" si="3"/>
        <v>43</v>
      </c>
    </row>
    <row r="95" spans="1:8" x14ac:dyDescent="0.25">
      <c r="A95" s="226">
        <f t="shared" si="2"/>
        <v>44</v>
      </c>
      <c r="B95" s="280"/>
      <c r="C95" s="282"/>
      <c r="D95" s="282"/>
      <c r="E95" s="287"/>
      <c r="F95" s="288"/>
      <c r="G95" s="280"/>
      <c r="H95" s="226">
        <f t="shared" si="3"/>
        <v>44</v>
      </c>
    </row>
    <row r="96" spans="1:8" x14ac:dyDescent="0.25">
      <c r="A96" s="226">
        <f t="shared" si="2"/>
        <v>45</v>
      </c>
      <c r="B96" s="229" t="s">
        <v>114</v>
      </c>
      <c r="C96" s="282"/>
      <c r="D96" s="282"/>
      <c r="E96" s="289">
        <f>E92*E94</f>
        <v>11879.860056699423</v>
      </c>
      <c r="F96" s="290"/>
      <c r="G96" s="231" t="s">
        <v>115</v>
      </c>
      <c r="H96" s="226">
        <f t="shared" si="3"/>
        <v>45</v>
      </c>
    </row>
    <row r="97" spans="1:9" x14ac:dyDescent="0.25">
      <c r="A97" s="226">
        <f t="shared" si="2"/>
        <v>46</v>
      </c>
      <c r="B97" s="285"/>
      <c r="C97" s="282"/>
      <c r="D97" s="282"/>
      <c r="E97" s="291"/>
      <c r="F97" s="290"/>
      <c r="G97" s="286"/>
      <c r="H97" s="226">
        <f t="shared" si="3"/>
        <v>46</v>
      </c>
    </row>
    <row r="98" spans="1:9" x14ac:dyDescent="0.25">
      <c r="A98" s="226">
        <f t="shared" si="2"/>
        <v>47</v>
      </c>
      <c r="B98" s="229" t="s">
        <v>116</v>
      </c>
      <c r="C98" s="282"/>
      <c r="D98" s="282"/>
      <c r="E98" s="415">
        <v>17048.755397661385</v>
      </c>
      <c r="F98" s="290"/>
      <c r="G98" s="231" t="s">
        <v>117</v>
      </c>
      <c r="H98" s="226">
        <f t="shared" si="3"/>
        <v>47</v>
      </c>
      <c r="I98" s="282"/>
    </row>
    <row r="99" spans="1:9" x14ac:dyDescent="0.25">
      <c r="A99" s="226">
        <f t="shared" si="2"/>
        <v>48</v>
      </c>
      <c r="B99" s="229"/>
      <c r="C99" s="282"/>
      <c r="D99" s="282"/>
      <c r="E99" s="174"/>
      <c r="F99" s="290"/>
      <c r="G99" s="231"/>
      <c r="H99" s="226">
        <f t="shared" si="3"/>
        <v>48</v>
      </c>
    </row>
    <row r="100" spans="1:9" x14ac:dyDescent="0.25">
      <c r="A100" s="226">
        <f t="shared" si="2"/>
        <v>49</v>
      </c>
      <c r="B100" s="229" t="s">
        <v>118</v>
      </c>
      <c r="C100" s="282"/>
      <c r="D100" s="282"/>
      <c r="E100" s="174">
        <f>E96+E98</f>
        <v>28928.615454360806</v>
      </c>
      <c r="F100" s="290"/>
      <c r="G100" s="231" t="s">
        <v>119</v>
      </c>
      <c r="H100" s="226">
        <f t="shared" si="3"/>
        <v>49</v>
      </c>
    </row>
    <row r="101" spans="1:9" x14ac:dyDescent="0.25">
      <c r="A101" s="226">
        <f t="shared" si="2"/>
        <v>50</v>
      </c>
      <c r="B101" s="280"/>
      <c r="C101" s="282"/>
      <c r="D101" s="282"/>
      <c r="E101" s="292"/>
      <c r="F101" s="280"/>
      <c r="G101" s="280"/>
      <c r="H101" s="226">
        <f t="shared" si="3"/>
        <v>50</v>
      </c>
    </row>
    <row r="102" spans="1:9" ht="16.5" thickBot="1" x14ac:dyDescent="0.3">
      <c r="A102" s="226">
        <f t="shared" si="2"/>
        <v>51</v>
      </c>
      <c r="B102" s="229" t="s">
        <v>120</v>
      </c>
      <c r="C102" s="282"/>
      <c r="D102" s="282"/>
      <c r="E102" s="293">
        <f>E100/E52</f>
        <v>4.9090734729687448E-3</v>
      </c>
      <c r="F102" s="294"/>
      <c r="G102" s="231" t="s">
        <v>121</v>
      </c>
      <c r="H102" s="226">
        <f t="shared" si="3"/>
        <v>51</v>
      </c>
    </row>
    <row r="103" spans="1:9" ht="16.5" thickTop="1" x14ac:dyDescent="0.25">
      <c r="A103" s="232"/>
    </row>
    <row r="104" spans="1:9" x14ac:dyDescent="0.25">
      <c r="A104" s="232"/>
    </row>
    <row r="105" spans="1:9" x14ac:dyDescent="0.25">
      <c r="A105" s="21" t="s">
        <v>24</v>
      </c>
      <c r="B105" s="20" t="s">
        <v>330</v>
      </c>
    </row>
    <row r="106" spans="1:9" x14ac:dyDescent="0.25">
      <c r="A106" s="232"/>
      <c r="B106" s="20" t="s">
        <v>331</v>
      </c>
    </row>
    <row r="107" spans="1:9" x14ac:dyDescent="0.25">
      <c r="A107" s="232"/>
      <c r="B107" s="20" t="s">
        <v>332</v>
      </c>
    </row>
    <row r="108" spans="1:9" x14ac:dyDescent="0.25">
      <c r="A108" s="232"/>
    </row>
    <row r="109" spans="1:9" x14ac:dyDescent="0.25">
      <c r="A109" s="232"/>
    </row>
    <row r="110" spans="1:9" x14ac:dyDescent="0.25">
      <c r="A110" s="232"/>
    </row>
    <row r="111" spans="1:9" x14ac:dyDescent="0.25">
      <c r="A111" s="232"/>
    </row>
    <row r="112" spans="1:9" x14ac:dyDescent="0.25">
      <c r="A112" s="232"/>
    </row>
    <row r="113" spans="1:1" x14ac:dyDescent="0.25">
      <c r="A113" s="232"/>
    </row>
    <row r="114" spans="1:1" x14ac:dyDescent="0.25">
      <c r="A114" s="232"/>
    </row>
    <row r="115" spans="1:1" x14ac:dyDescent="0.25">
      <c r="A115" s="232"/>
    </row>
    <row r="116" spans="1:1" x14ac:dyDescent="0.25">
      <c r="A116" s="232"/>
    </row>
    <row r="117" spans="1:1" x14ac:dyDescent="0.25">
      <c r="A117" s="232"/>
    </row>
    <row r="118" spans="1:1" x14ac:dyDescent="0.25">
      <c r="A118" s="232"/>
    </row>
    <row r="119" spans="1:1" x14ac:dyDescent="0.25">
      <c r="A119" s="232"/>
    </row>
    <row r="120" spans="1:1" x14ac:dyDescent="0.25">
      <c r="A120" s="232"/>
    </row>
    <row r="121" spans="1:1" x14ac:dyDescent="0.25">
      <c r="A121" s="232"/>
    </row>
    <row r="122" spans="1:1" x14ac:dyDescent="0.25">
      <c r="A122" s="232"/>
    </row>
    <row r="123" spans="1:1" x14ac:dyDescent="0.25">
      <c r="A123" s="232"/>
    </row>
    <row r="124" spans="1:1" x14ac:dyDescent="0.25">
      <c r="A124" s="232"/>
    </row>
    <row r="125" spans="1:1" x14ac:dyDescent="0.25">
      <c r="A125" s="232"/>
    </row>
    <row r="126" spans="1:1" x14ac:dyDescent="0.25">
      <c r="A126" s="232"/>
    </row>
    <row r="127" spans="1:1" x14ac:dyDescent="0.25">
      <c r="A127" s="232"/>
    </row>
    <row r="128" spans="1:1" x14ac:dyDescent="0.25">
      <c r="A128" s="232"/>
    </row>
    <row r="129" spans="1:1" x14ac:dyDescent="0.25">
      <c r="A129" s="232"/>
    </row>
    <row r="130" spans="1:1" x14ac:dyDescent="0.25">
      <c r="A130" s="232"/>
    </row>
    <row r="131" spans="1:1" x14ac:dyDescent="0.25">
      <c r="A131" s="232"/>
    </row>
    <row r="132" spans="1:1" x14ac:dyDescent="0.25">
      <c r="A132" s="232"/>
    </row>
    <row r="133" spans="1:1" x14ac:dyDescent="0.25">
      <c r="A133" s="232"/>
    </row>
    <row r="134" spans="1:1" x14ac:dyDescent="0.25">
      <c r="A134" s="232"/>
    </row>
    <row r="135" spans="1:1" x14ac:dyDescent="0.25">
      <c r="A135" s="232"/>
    </row>
    <row r="136" spans="1:1" x14ac:dyDescent="0.25">
      <c r="A136" s="232"/>
    </row>
    <row r="137" spans="1:1" x14ac:dyDescent="0.25">
      <c r="A137" s="232"/>
    </row>
    <row r="138" spans="1:1" x14ac:dyDescent="0.25">
      <c r="A138" s="232"/>
    </row>
    <row r="139" spans="1:1" x14ac:dyDescent="0.25">
      <c r="A139" s="232"/>
    </row>
    <row r="140" spans="1:1" x14ac:dyDescent="0.25">
      <c r="A140" s="232"/>
    </row>
    <row r="141" spans="1:1" x14ac:dyDescent="0.25">
      <c r="A141" s="232"/>
    </row>
    <row r="142" spans="1:1" x14ac:dyDescent="0.25">
      <c r="A142" s="232"/>
    </row>
    <row r="143" spans="1:1" x14ac:dyDescent="0.25">
      <c r="A143" s="232"/>
    </row>
    <row r="144" spans="1:1" x14ac:dyDescent="0.25">
      <c r="A144" s="232"/>
    </row>
    <row r="145" spans="1:6" x14ac:dyDescent="0.25">
      <c r="A145" s="232"/>
    </row>
    <row r="146" spans="1:6" x14ac:dyDescent="0.25">
      <c r="A146" s="232"/>
    </row>
    <row r="147" spans="1:6" x14ac:dyDescent="0.25">
      <c r="A147" s="232"/>
    </row>
    <row r="148" spans="1:6" x14ac:dyDescent="0.25">
      <c r="A148" s="232"/>
    </row>
    <row r="149" spans="1:6" x14ac:dyDescent="0.25">
      <c r="A149" s="232"/>
    </row>
    <row r="150" spans="1:6" x14ac:dyDescent="0.25">
      <c r="A150" s="232"/>
    </row>
    <row r="151" spans="1:6" x14ac:dyDescent="0.25">
      <c r="A151" s="232"/>
    </row>
    <row r="152" spans="1:6" x14ac:dyDescent="0.25">
      <c r="A152" s="232"/>
    </row>
    <row r="153" spans="1:6" x14ac:dyDescent="0.25">
      <c r="A153" s="232"/>
    </row>
    <row r="154" spans="1:6" x14ac:dyDescent="0.25">
      <c r="A154" s="232"/>
    </row>
    <row r="155" spans="1:6" x14ac:dyDescent="0.25">
      <c r="A155" s="232"/>
    </row>
    <row r="156" spans="1:6" x14ac:dyDescent="0.25">
      <c r="A156" s="232"/>
    </row>
    <row r="157" spans="1:6" x14ac:dyDescent="0.25">
      <c r="A157" s="232"/>
      <c r="B157" s="223"/>
      <c r="C157" s="223"/>
      <c r="D157" s="223"/>
      <c r="E157" s="223"/>
      <c r="F157" s="223"/>
    </row>
    <row r="158" spans="1:6" x14ac:dyDescent="0.25">
      <c r="A158" s="232"/>
      <c r="B158" s="223"/>
      <c r="C158" s="223"/>
      <c r="D158" s="223"/>
      <c r="E158" s="223"/>
      <c r="F158" s="223"/>
    </row>
    <row r="163" spans="1:6" x14ac:dyDescent="0.25">
      <c r="A163" s="225"/>
      <c r="B163" s="223"/>
      <c r="C163" s="223"/>
      <c r="D163" s="223"/>
      <c r="E163" s="295"/>
      <c r="F163" s="295"/>
    </row>
  </sheetData>
  <mergeCells count="10">
    <mergeCell ref="B3:G3"/>
    <mergeCell ref="B43:G43"/>
    <mergeCell ref="B6:G6"/>
    <mergeCell ref="B7:G7"/>
    <mergeCell ref="B4:G4"/>
    <mergeCell ref="B44:G44"/>
    <mergeCell ref="B45:G45"/>
    <mergeCell ref="B46:G46"/>
    <mergeCell ref="B47:G47"/>
    <mergeCell ref="B5:G5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4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39E9-1885-45C9-8B10-FEAB9492D015}">
  <sheetPr>
    <pageSetUpPr fitToPage="1"/>
  </sheetPr>
  <dimension ref="A1:P46"/>
  <sheetViews>
    <sheetView topLeftCell="B1" zoomScaleNormal="100" zoomScaleSheetLayoutView="80" zoomScalePageLayoutView="50" workbookViewId="0">
      <selection activeCell="B3" sqref="B2:I3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7109375" style="17" customWidth="1"/>
    <col min="4" max="4" width="1.7109375" style="17" customWidth="1"/>
    <col min="5" max="5" width="16.7109375" style="17" customWidth="1"/>
    <col min="6" max="6" width="1.7109375" style="17" customWidth="1"/>
    <col min="7" max="7" width="16.71093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0" x14ac:dyDescent="0.25">
      <c r="A1" s="110"/>
      <c r="B1" s="223"/>
      <c r="C1" s="223"/>
      <c r="D1" s="223"/>
      <c r="E1" s="223"/>
      <c r="F1" s="223"/>
      <c r="G1" s="223"/>
      <c r="H1" s="223"/>
      <c r="I1" s="477"/>
      <c r="J1" s="110"/>
    </row>
    <row r="2" spans="1:10" x14ac:dyDescent="0.25">
      <c r="A2" s="110"/>
      <c r="B2" s="580" t="s">
        <v>14</v>
      </c>
      <c r="C2" s="580"/>
      <c r="D2" s="580"/>
      <c r="E2" s="580"/>
      <c r="F2" s="580"/>
      <c r="G2" s="580"/>
      <c r="H2" s="580"/>
      <c r="I2" s="580"/>
      <c r="J2" s="110"/>
    </row>
    <row r="3" spans="1:10" x14ac:dyDescent="0.25">
      <c r="B3" s="580" t="s">
        <v>318</v>
      </c>
      <c r="C3" s="580"/>
      <c r="D3" s="580"/>
      <c r="E3" s="580"/>
      <c r="F3" s="580"/>
      <c r="G3" s="580"/>
      <c r="H3" s="580"/>
      <c r="I3" s="580"/>
      <c r="J3" s="478"/>
    </row>
    <row r="4" spans="1:10" x14ac:dyDescent="0.25">
      <c r="B4" s="580" t="s">
        <v>26</v>
      </c>
      <c r="C4" s="580"/>
      <c r="D4" s="580"/>
      <c r="E4" s="580"/>
      <c r="F4" s="580"/>
      <c r="G4" s="580"/>
      <c r="H4" s="580"/>
      <c r="I4" s="580"/>
      <c r="J4" s="478"/>
    </row>
    <row r="5" spans="1:10" x14ac:dyDescent="0.25">
      <c r="B5" s="581" t="s">
        <v>324</v>
      </c>
      <c r="C5" s="581"/>
      <c r="D5" s="581"/>
      <c r="E5" s="581"/>
      <c r="F5" s="581"/>
      <c r="G5" s="581"/>
      <c r="H5" s="581"/>
      <c r="I5" s="581"/>
      <c r="J5" s="478"/>
    </row>
    <row r="6" spans="1:10" x14ac:dyDescent="0.25">
      <c r="B6" s="582" t="s">
        <v>1</v>
      </c>
      <c r="C6" s="582"/>
      <c r="D6" s="582"/>
      <c r="E6" s="582"/>
      <c r="F6" s="582"/>
      <c r="G6" s="582"/>
      <c r="H6" s="582"/>
      <c r="I6" s="582"/>
      <c r="J6" s="480"/>
    </row>
    <row r="7" spans="1:10" x14ac:dyDescent="0.25">
      <c r="B7" s="479"/>
      <c r="C7" s="479"/>
      <c r="D7" s="479"/>
      <c r="E7" s="479"/>
      <c r="F7" s="479"/>
      <c r="G7" s="479"/>
      <c r="H7" s="479"/>
      <c r="I7" s="479"/>
      <c r="J7" s="480"/>
    </row>
    <row r="8" spans="1:10" x14ac:dyDescent="0.25">
      <c r="A8" s="110"/>
      <c r="B8" s="223"/>
      <c r="C8" s="481" t="s">
        <v>156</v>
      </c>
      <c r="D8" s="223"/>
      <c r="E8" s="481" t="s">
        <v>157</v>
      </c>
      <c r="F8" s="477"/>
      <c r="G8" s="481" t="s">
        <v>333</v>
      </c>
      <c r="H8" s="223"/>
      <c r="I8" s="223"/>
      <c r="J8" s="110"/>
    </row>
    <row r="9" spans="1:10" x14ac:dyDescent="0.25">
      <c r="A9" s="110" t="s">
        <v>2</v>
      </c>
      <c r="B9" s="223"/>
      <c r="C9" s="482" t="s">
        <v>158</v>
      </c>
      <c r="D9" s="223"/>
      <c r="E9" s="482" t="s">
        <v>334</v>
      </c>
      <c r="F9" s="223"/>
      <c r="G9" s="223"/>
      <c r="H9" s="223"/>
      <c r="I9" s="223"/>
      <c r="J9" s="110" t="s">
        <v>2</v>
      </c>
    </row>
    <row r="10" spans="1:10" x14ac:dyDescent="0.25">
      <c r="A10" s="110" t="s">
        <v>3</v>
      </c>
      <c r="B10" s="223"/>
      <c r="C10" s="483" t="s">
        <v>335</v>
      </c>
      <c r="D10" s="223"/>
      <c r="E10" s="483" t="s">
        <v>336</v>
      </c>
      <c r="F10" s="223"/>
      <c r="G10" s="483" t="s">
        <v>5</v>
      </c>
      <c r="H10" s="223"/>
      <c r="I10" s="483" t="s">
        <v>6</v>
      </c>
      <c r="J10" s="110" t="s">
        <v>3</v>
      </c>
    </row>
    <row r="11" spans="1:10" x14ac:dyDescent="0.25">
      <c r="A11" s="110"/>
      <c r="B11" s="223"/>
      <c r="C11" s="223"/>
      <c r="D11" s="223"/>
      <c r="E11" s="223"/>
      <c r="F11" s="223"/>
      <c r="G11" s="477"/>
      <c r="H11" s="223"/>
      <c r="I11" s="477"/>
      <c r="J11" s="110"/>
    </row>
    <row r="12" spans="1:10" x14ac:dyDescent="0.25">
      <c r="A12" s="110">
        <v>1</v>
      </c>
      <c r="B12" s="484" t="s">
        <v>337</v>
      </c>
      <c r="C12" s="223"/>
      <c r="D12" s="223"/>
      <c r="E12" s="223"/>
      <c r="F12" s="223"/>
      <c r="G12" s="223"/>
      <c r="H12" s="223"/>
      <c r="I12" s="477"/>
      <c r="J12" s="110">
        <f>A12</f>
        <v>1</v>
      </c>
    </row>
    <row r="13" spans="1:10" x14ac:dyDescent="0.25">
      <c r="A13" s="110">
        <f>A12+1</f>
        <v>2</v>
      </c>
      <c r="B13" s="223"/>
      <c r="C13" s="223"/>
      <c r="D13" s="223"/>
      <c r="E13" s="223"/>
      <c r="F13" s="223"/>
      <c r="G13" s="223"/>
      <c r="H13" s="223"/>
      <c r="I13" s="223"/>
      <c r="J13" s="110">
        <f>J12+1</f>
        <v>2</v>
      </c>
    </row>
    <row r="14" spans="1:10" x14ac:dyDescent="0.25">
      <c r="A14" s="110">
        <f t="shared" ref="A14:A42" si="0">A13+1</f>
        <v>3</v>
      </c>
      <c r="B14" s="485" t="s">
        <v>338</v>
      </c>
      <c r="C14" s="223"/>
      <c r="D14" s="223"/>
      <c r="E14" s="223"/>
      <c r="F14" s="223"/>
      <c r="G14" s="486">
        <v>-1492.0491599999998</v>
      </c>
      <c r="H14" s="487"/>
      <c r="I14" s="231" t="s">
        <v>339</v>
      </c>
      <c r="J14" s="110">
        <f t="shared" ref="J14:J42" si="1">J13+1</f>
        <v>3</v>
      </c>
    </row>
    <row r="15" spans="1:10" x14ac:dyDescent="0.25">
      <c r="A15" s="110">
        <f t="shared" si="0"/>
        <v>4</v>
      </c>
      <c r="B15" s="485"/>
      <c r="C15" s="223"/>
      <c r="D15" s="223"/>
      <c r="E15" s="223"/>
      <c r="F15" s="223"/>
      <c r="G15" s="488"/>
      <c r="H15" s="223"/>
      <c r="I15" s="223"/>
      <c r="J15" s="110">
        <f t="shared" si="1"/>
        <v>4</v>
      </c>
    </row>
    <row r="16" spans="1:10" x14ac:dyDescent="0.25">
      <c r="A16" s="110">
        <f t="shared" si="0"/>
        <v>5</v>
      </c>
      <c r="B16" s="485" t="s">
        <v>101</v>
      </c>
      <c r="C16" s="223"/>
      <c r="D16" s="223"/>
      <c r="E16" s="223"/>
      <c r="F16" s="223"/>
      <c r="G16" s="535">
        <f>'Pg9 Rev Stmt AV'!G110</f>
        <v>9.3133439186854933E-2</v>
      </c>
      <c r="H16" s="21" t="s">
        <v>24</v>
      </c>
      <c r="I16" s="231" t="s">
        <v>362</v>
      </c>
      <c r="J16" s="110">
        <f t="shared" si="1"/>
        <v>5</v>
      </c>
    </row>
    <row r="17" spans="1:12" x14ac:dyDescent="0.25">
      <c r="A17" s="110">
        <f t="shared" si="0"/>
        <v>6</v>
      </c>
      <c r="B17" s="485"/>
      <c r="C17" s="223"/>
      <c r="D17" s="223"/>
      <c r="E17" s="223"/>
      <c r="F17" s="223"/>
      <c r="G17" s="490"/>
      <c r="H17" s="223"/>
      <c r="I17" s="482"/>
      <c r="J17" s="110">
        <f t="shared" si="1"/>
        <v>6</v>
      </c>
    </row>
    <row r="18" spans="1:12" x14ac:dyDescent="0.25">
      <c r="A18" s="110">
        <f t="shared" si="0"/>
        <v>7</v>
      </c>
      <c r="B18" s="485" t="s">
        <v>340</v>
      </c>
      <c r="C18" s="223"/>
      <c r="D18" s="223"/>
      <c r="E18" s="223"/>
      <c r="F18" s="223"/>
      <c r="G18" s="491">
        <f>G14*G16</f>
        <v>-138.95966970665796</v>
      </c>
      <c r="H18" s="492"/>
      <c r="I18" s="482" t="str">
        <f>"Line "&amp;A14&amp;" x Line "&amp;A16</f>
        <v>Line 3 x Line 5</v>
      </c>
      <c r="J18" s="110">
        <f t="shared" si="1"/>
        <v>7</v>
      </c>
    </row>
    <row r="19" spans="1:12" x14ac:dyDescent="0.25">
      <c r="A19" s="110">
        <f t="shared" si="0"/>
        <v>8</v>
      </c>
      <c r="B19" s="485"/>
      <c r="C19" s="223"/>
      <c r="D19" s="223"/>
      <c r="E19" s="223"/>
      <c r="F19" s="223"/>
      <c r="G19" s="493"/>
      <c r="H19" s="494"/>
      <c r="I19" s="223"/>
      <c r="J19" s="110">
        <f t="shared" si="1"/>
        <v>8</v>
      </c>
    </row>
    <row r="20" spans="1:12" x14ac:dyDescent="0.25">
      <c r="A20" s="110">
        <f t="shared" si="0"/>
        <v>9</v>
      </c>
      <c r="B20" s="495" t="s">
        <v>341</v>
      </c>
      <c r="C20" s="223"/>
      <c r="D20" s="223"/>
      <c r="E20" s="223"/>
      <c r="F20" s="223"/>
      <c r="G20" s="496"/>
      <c r="H20" s="494"/>
      <c r="I20" s="482"/>
      <c r="J20" s="110">
        <f t="shared" si="1"/>
        <v>9</v>
      </c>
    </row>
    <row r="21" spans="1:12" x14ac:dyDescent="0.25">
      <c r="A21" s="110">
        <f t="shared" si="0"/>
        <v>10</v>
      </c>
      <c r="B21" s="497" t="s">
        <v>342</v>
      </c>
      <c r="C21" s="223"/>
      <c r="D21" s="498"/>
      <c r="E21" s="499"/>
      <c r="F21" s="223"/>
      <c r="G21" s="500">
        <v>21.770731132631123</v>
      </c>
      <c r="H21" s="190"/>
      <c r="I21" s="501" t="s">
        <v>361</v>
      </c>
      <c r="J21" s="110">
        <f t="shared" si="1"/>
        <v>10</v>
      </c>
    </row>
    <row r="22" spans="1:12" x14ac:dyDescent="0.25">
      <c r="A22" s="110">
        <f t="shared" si="0"/>
        <v>11</v>
      </c>
      <c r="B22" s="223"/>
      <c r="C22" s="477"/>
      <c r="D22" s="223"/>
      <c r="E22" s="477"/>
      <c r="F22" s="223"/>
      <c r="G22" s="477"/>
      <c r="H22" s="477"/>
      <c r="I22" s="223"/>
      <c r="J22" s="110">
        <f t="shared" si="1"/>
        <v>11</v>
      </c>
    </row>
    <row r="23" spans="1:12" x14ac:dyDescent="0.25">
      <c r="A23" s="110">
        <f t="shared" si="0"/>
        <v>12</v>
      </c>
      <c r="B23" s="484" t="s">
        <v>343</v>
      </c>
      <c r="C23" s="477"/>
      <c r="D23" s="223"/>
      <c r="E23" s="477"/>
      <c r="F23" s="223"/>
      <c r="G23" s="477"/>
      <c r="H23" s="477"/>
      <c r="I23" s="223"/>
      <c r="J23" s="110">
        <f t="shared" si="1"/>
        <v>12</v>
      </c>
    </row>
    <row r="24" spans="1:12" x14ac:dyDescent="0.25">
      <c r="A24" s="110">
        <f t="shared" si="0"/>
        <v>13</v>
      </c>
      <c r="B24" s="502" t="s">
        <v>344</v>
      </c>
      <c r="C24" s="223"/>
      <c r="D24" s="223"/>
      <c r="E24" s="223"/>
      <c r="F24" s="223"/>
      <c r="G24" s="223"/>
      <c r="H24" s="223"/>
      <c r="I24" s="223"/>
      <c r="J24" s="110">
        <f t="shared" si="1"/>
        <v>13</v>
      </c>
    </row>
    <row r="25" spans="1:12" x14ac:dyDescent="0.25">
      <c r="A25" s="110">
        <f t="shared" si="0"/>
        <v>14</v>
      </c>
      <c r="B25" s="223" t="s">
        <v>345</v>
      </c>
      <c r="C25" s="486">
        <v>11661.3</v>
      </c>
      <c r="D25" s="225"/>
      <c r="E25" s="503">
        <v>4.8999999999999998E-3</v>
      </c>
      <c r="F25" s="223"/>
      <c r="G25" s="504">
        <f>C25*E25</f>
        <v>57.140369999999997</v>
      </c>
      <c r="H25" s="505"/>
      <c r="I25" s="482" t="s">
        <v>346</v>
      </c>
      <c r="J25" s="110">
        <f t="shared" si="1"/>
        <v>14</v>
      </c>
      <c r="L25"/>
    </row>
    <row r="26" spans="1:12" x14ac:dyDescent="0.25">
      <c r="A26" s="110">
        <f t="shared" si="0"/>
        <v>15</v>
      </c>
      <c r="B26" s="223"/>
      <c r="C26" s="504"/>
      <c r="D26" s="225"/>
      <c r="E26" s="506"/>
      <c r="F26" s="223"/>
      <c r="G26" s="504"/>
      <c r="H26" s="505"/>
      <c r="I26" s="482"/>
      <c r="J26" s="110">
        <f t="shared" si="1"/>
        <v>15</v>
      </c>
      <c r="L26"/>
    </row>
    <row r="27" spans="1:12" x14ac:dyDescent="0.25">
      <c r="A27" s="110">
        <f t="shared" si="0"/>
        <v>16</v>
      </c>
      <c r="B27" s="223" t="s">
        <v>347</v>
      </c>
      <c r="C27" s="507">
        <v>15149.7</v>
      </c>
      <c r="D27" s="225"/>
      <c r="E27" s="503">
        <v>1.9E-3</v>
      </c>
      <c r="F27" s="223"/>
      <c r="G27" s="65">
        <f>C27*E27</f>
        <v>28.78443</v>
      </c>
      <c r="H27" s="508"/>
      <c r="I27" s="482" t="s">
        <v>346</v>
      </c>
      <c r="J27" s="110">
        <f t="shared" si="1"/>
        <v>16</v>
      </c>
      <c r="L27"/>
    </row>
    <row r="28" spans="1:12" x14ac:dyDescent="0.25">
      <c r="A28" s="110">
        <f t="shared" si="0"/>
        <v>17</v>
      </c>
      <c r="B28" s="223"/>
      <c r="C28" s="65"/>
      <c r="D28" s="225"/>
      <c r="E28" s="506"/>
      <c r="F28" s="223"/>
      <c r="G28" s="65"/>
      <c r="H28" s="508"/>
      <c r="I28" s="223"/>
      <c r="J28" s="110">
        <f t="shared" si="1"/>
        <v>17</v>
      </c>
      <c r="L28"/>
    </row>
    <row r="29" spans="1:12" x14ac:dyDescent="0.25">
      <c r="A29" s="110">
        <f t="shared" si="0"/>
        <v>18</v>
      </c>
      <c r="B29" s="223" t="s">
        <v>348</v>
      </c>
      <c r="C29" s="507">
        <v>186.3</v>
      </c>
      <c r="D29" s="225"/>
      <c r="E29" s="509">
        <v>0</v>
      </c>
      <c r="F29" s="223"/>
      <c r="G29" s="65">
        <f>C29*E29</f>
        <v>0</v>
      </c>
      <c r="H29" s="508"/>
      <c r="I29" s="482" t="s">
        <v>346</v>
      </c>
      <c r="J29" s="110">
        <f t="shared" si="1"/>
        <v>18</v>
      </c>
      <c r="L29"/>
    </row>
    <row r="30" spans="1:12" x14ac:dyDescent="0.25">
      <c r="A30" s="110">
        <f t="shared" si="0"/>
        <v>19</v>
      </c>
      <c r="B30" s="223"/>
      <c r="C30" s="65"/>
      <c r="D30" s="225"/>
      <c r="E30" s="510"/>
      <c r="F30" s="223"/>
      <c r="G30" s="65"/>
      <c r="H30" s="508"/>
      <c r="I30" s="482"/>
      <c r="J30" s="110">
        <f t="shared" si="1"/>
        <v>19</v>
      </c>
      <c r="L30"/>
    </row>
    <row r="31" spans="1:12" x14ac:dyDescent="0.25">
      <c r="A31" s="110">
        <f t="shared" si="0"/>
        <v>20</v>
      </c>
      <c r="B31" s="223" t="s">
        <v>349</v>
      </c>
      <c r="C31" s="507">
        <v>0</v>
      </c>
      <c r="D31" s="225"/>
      <c r="E31" s="509">
        <v>0</v>
      </c>
      <c r="F31" s="223"/>
      <c r="G31" s="65">
        <f>C31*E31</f>
        <v>0</v>
      </c>
      <c r="H31" s="508"/>
      <c r="I31" s="482" t="s">
        <v>346</v>
      </c>
      <c r="J31" s="110">
        <f t="shared" si="1"/>
        <v>20</v>
      </c>
      <c r="L31"/>
    </row>
    <row r="32" spans="1:12" x14ac:dyDescent="0.25">
      <c r="A32" s="110">
        <f t="shared" si="0"/>
        <v>21</v>
      </c>
      <c r="B32" s="223"/>
      <c r="C32" s="511"/>
      <c r="D32" s="225"/>
      <c r="E32" s="510"/>
      <c r="F32" s="223"/>
      <c r="G32" s="65"/>
      <c r="H32" s="508"/>
      <c r="I32" s="482"/>
      <c r="J32" s="110">
        <f t="shared" si="1"/>
        <v>21</v>
      </c>
      <c r="L32"/>
    </row>
    <row r="33" spans="1:16" x14ac:dyDescent="0.25">
      <c r="A33" s="110">
        <f t="shared" si="0"/>
        <v>22</v>
      </c>
      <c r="B33" s="223" t="s">
        <v>350</v>
      </c>
      <c r="C33" s="425">
        <v>2.7</v>
      </c>
      <c r="D33" s="225"/>
      <c r="E33" s="512">
        <v>0</v>
      </c>
      <c r="F33" s="223"/>
      <c r="G33" s="331">
        <f>C33*E33</f>
        <v>0</v>
      </c>
      <c r="H33" s="23"/>
      <c r="I33" s="482" t="s">
        <v>346</v>
      </c>
      <c r="J33" s="110">
        <f t="shared" si="1"/>
        <v>22</v>
      </c>
      <c r="L33"/>
    </row>
    <row r="34" spans="1:16" x14ac:dyDescent="0.25">
      <c r="A34" s="110">
        <f t="shared" si="0"/>
        <v>23</v>
      </c>
      <c r="B34" s="223"/>
      <c r="C34" s="513">
        <f>SUM(C25:C33)</f>
        <v>27000</v>
      </c>
      <c r="D34" s="225"/>
      <c r="E34" s="225"/>
      <c r="F34" s="223"/>
      <c r="G34" s="514"/>
      <c r="H34" s="515"/>
      <c r="I34" s="482" t="str">
        <f>"Col. a = Sum Lines "&amp;A25&amp;" thru "&amp;A33</f>
        <v>Col. a = Sum Lines 14 thru 22</v>
      </c>
      <c r="J34" s="110">
        <f t="shared" si="1"/>
        <v>23</v>
      </c>
    </row>
    <row r="35" spans="1:16" x14ac:dyDescent="0.25">
      <c r="A35" s="110">
        <f t="shared" si="0"/>
        <v>24</v>
      </c>
      <c r="B35" s="223"/>
      <c r="C35" s="513"/>
      <c r="D35" s="225"/>
      <c r="E35" s="225"/>
      <c r="F35" s="223"/>
      <c r="G35" s="225"/>
      <c r="H35" s="223"/>
      <c r="I35" s="223"/>
      <c r="J35" s="110">
        <f t="shared" si="1"/>
        <v>24</v>
      </c>
    </row>
    <row r="36" spans="1:16" x14ac:dyDescent="0.25">
      <c r="A36" s="110">
        <f t="shared" si="0"/>
        <v>25</v>
      </c>
      <c r="B36" s="223" t="s">
        <v>351</v>
      </c>
      <c r="C36" s="225"/>
      <c r="D36" s="225"/>
      <c r="E36" s="225"/>
      <c r="F36" s="223"/>
      <c r="G36" s="513">
        <f>SUM(G25:G33)</f>
        <v>85.924800000000005</v>
      </c>
      <c r="H36" s="515"/>
      <c r="I36" s="482" t="str">
        <f>"Sum Lines "&amp;A25&amp;" thru "&amp;A33</f>
        <v>Sum Lines 14 thru 22</v>
      </c>
      <c r="J36" s="110">
        <f t="shared" si="1"/>
        <v>25</v>
      </c>
    </row>
    <row r="37" spans="1:16" x14ac:dyDescent="0.25">
      <c r="A37" s="110">
        <f t="shared" si="0"/>
        <v>26</v>
      </c>
      <c r="B37" s="223"/>
      <c r="C37" s="225"/>
      <c r="D37" s="225"/>
      <c r="E37" s="225"/>
      <c r="F37" s="223"/>
      <c r="G37" s="514"/>
      <c r="H37" s="515"/>
      <c r="I37" s="223"/>
      <c r="J37" s="110">
        <f t="shared" si="1"/>
        <v>26</v>
      </c>
    </row>
    <row r="38" spans="1:16" x14ac:dyDescent="0.25">
      <c r="A38" s="110">
        <f t="shared" si="0"/>
        <v>27</v>
      </c>
      <c r="B38" s="223" t="s">
        <v>67</v>
      </c>
      <c r="C38" s="225"/>
      <c r="D38" s="225"/>
      <c r="E38" s="516">
        <v>1.0207000000000001E-2</v>
      </c>
      <c r="F38" s="223"/>
      <c r="G38" s="517">
        <f>G36*E38</f>
        <v>0.87703443360000011</v>
      </c>
      <c r="H38" s="24"/>
      <c r="I38" s="482" t="str">
        <f>"Line "&amp;A36&amp;" x Franchise Fee Rate"</f>
        <v>Line 25 x Franchise Fee Rate</v>
      </c>
      <c r="J38" s="110">
        <f t="shared" si="1"/>
        <v>27</v>
      </c>
      <c r="L38"/>
      <c r="M38"/>
      <c r="N38"/>
      <c r="O38"/>
      <c r="P38"/>
    </row>
    <row r="39" spans="1:16" x14ac:dyDescent="0.25">
      <c r="A39" s="110">
        <f t="shared" si="0"/>
        <v>28</v>
      </c>
      <c r="B39" s="223"/>
      <c r="C39" s="223"/>
      <c r="D39" s="223"/>
      <c r="E39" s="223"/>
      <c r="F39" s="223"/>
      <c r="G39" s="514"/>
      <c r="H39" s="515"/>
      <c r="I39" s="223"/>
      <c r="J39" s="110">
        <f t="shared" si="1"/>
        <v>28</v>
      </c>
    </row>
    <row r="40" spans="1:16" x14ac:dyDescent="0.25">
      <c r="A40" s="110">
        <f t="shared" si="0"/>
        <v>29</v>
      </c>
      <c r="B40" s="223" t="s">
        <v>352</v>
      </c>
      <c r="C40" s="223"/>
      <c r="D40" s="223"/>
      <c r="E40" s="223"/>
      <c r="F40" s="223"/>
      <c r="G40" s="46">
        <f>G36+G38</f>
        <v>86.801834433600007</v>
      </c>
      <c r="H40" s="518"/>
      <c r="I40" s="482" t="str">
        <f>"Line "&amp;A36&amp;" + Line "&amp;A38</f>
        <v>Line 25 + Line 27</v>
      </c>
      <c r="J40" s="110">
        <f t="shared" si="1"/>
        <v>29</v>
      </c>
    </row>
    <row r="41" spans="1:16" x14ac:dyDescent="0.25">
      <c r="A41" s="110">
        <f t="shared" si="0"/>
        <v>30</v>
      </c>
      <c r="B41" s="223"/>
      <c r="C41" s="223"/>
      <c r="D41" s="223"/>
      <c r="E41" s="223"/>
      <c r="F41" s="223"/>
      <c r="G41" s="225"/>
      <c r="H41" s="223"/>
      <c r="I41" s="223"/>
      <c r="J41" s="110">
        <f t="shared" si="1"/>
        <v>30</v>
      </c>
    </row>
    <row r="42" spans="1:16" ht="16.5" thickBot="1" x14ac:dyDescent="0.3">
      <c r="A42" s="110">
        <f t="shared" si="0"/>
        <v>31</v>
      </c>
      <c r="B42" s="519" t="s">
        <v>353</v>
      </c>
      <c r="C42" s="223"/>
      <c r="D42" s="223"/>
      <c r="E42" s="223"/>
      <c r="F42" s="223"/>
      <c r="G42" s="536">
        <f>G18+G21+G40</f>
        <v>-30.387104140426828</v>
      </c>
      <c r="H42" s="21" t="s">
        <v>24</v>
      </c>
      <c r="I42" s="482" t="str">
        <f>"Line "&amp;A18&amp;" + Line "&amp;A21&amp;" + Line "&amp;A40&amp;""</f>
        <v>Line 7 + Line 10 + Line 29</v>
      </c>
      <c r="J42" s="110">
        <f t="shared" si="1"/>
        <v>31</v>
      </c>
    </row>
    <row r="43" spans="1:16" ht="16.5" thickTop="1" x14ac:dyDescent="0.25">
      <c r="A43" s="110"/>
      <c r="B43" s="223"/>
      <c r="C43" s="223"/>
      <c r="D43" s="223"/>
      <c r="E43" s="223"/>
      <c r="F43" s="223"/>
      <c r="G43" s="522"/>
      <c r="H43" s="522"/>
      <c r="I43" s="482"/>
      <c r="J43" s="110"/>
    </row>
    <row r="44" spans="1:16" x14ac:dyDescent="0.25">
      <c r="A44" s="110"/>
      <c r="B44" s="519"/>
      <c r="C44" s="519"/>
      <c r="D44" s="519"/>
      <c r="E44" s="519"/>
      <c r="F44" s="519"/>
      <c r="G44" s="519"/>
      <c r="H44" s="519"/>
      <c r="I44" s="519"/>
      <c r="J44" s="110"/>
    </row>
    <row r="45" spans="1:16" x14ac:dyDescent="0.25">
      <c r="A45" s="21" t="s">
        <v>24</v>
      </c>
      <c r="B45" s="519" t="str">
        <f>'Pg9 Rev Stmt AV'!B113</f>
        <v>Items in BOLD have changed due to removing 50 basis points in CAISO ROE Adder disallowed by FERC.</v>
      </c>
      <c r="C45" s="519"/>
      <c r="D45" s="519"/>
      <c r="E45" s="519"/>
      <c r="F45" s="519"/>
      <c r="G45" s="519"/>
      <c r="H45" s="519"/>
      <c r="I45" s="519"/>
      <c r="J45" s="110"/>
    </row>
    <row r="46" spans="1:16" x14ac:dyDescent="0.25">
      <c r="A46" s="525"/>
      <c r="B46" s="524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50" fitToHeight="0" orientation="portrait" r:id="rId1"/>
  <headerFooter scaleWithDoc="0">
    <oddHeader>&amp;C&amp;"Times New Roman,Bold"&amp;7REVISED</oddHeader>
    <oddFooter>&amp;L&amp;F&amp;C&amp;"Times New Roman,Regular"&amp;10Page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D319-BA8D-468B-9418-7D644084618B}">
  <sheetPr>
    <pageSetUpPr fitToPage="1"/>
  </sheetPr>
  <dimension ref="A1:P47"/>
  <sheetViews>
    <sheetView zoomScale="80" zoomScaleNormal="80" zoomScaleSheetLayoutView="80" zoomScalePageLayoutView="50" workbookViewId="0">
      <selection activeCell="C15" sqref="C15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7109375" style="17" customWidth="1"/>
    <col min="4" max="4" width="1.7109375" style="17" customWidth="1"/>
    <col min="5" max="5" width="16.7109375" style="17" customWidth="1"/>
    <col min="6" max="6" width="1.7109375" style="17" customWidth="1"/>
    <col min="7" max="7" width="16.71093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0" x14ac:dyDescent="0.25">
      <c r="A1" s="526" t="s">
        <v>354</v>
      </c>
    </row>
    <row r="2" spans="1:10" x14ac:dyDescent="0.25">
      <c r="A2" s="110"/>
      <c r="B2" s="223"/>
      <c r="C2" s="223"/>
      <c r="D2" s="223"/>
      <c r="E2" s="223"/>
      <c r="F2" s="223"/>
      <c r="G2" s="223"/>
      <c r="H2" s="223"/>
      <c r="I2" s="477"/>
      <c r="J2" s="110"/>
    </row>
    <row r="3" spans="1:10" x14ac:dyDescent="0.25">
      <c r="A3" s="110"/>
      <c r="B3" s="580" t="s">
        <v>14</v>
      </c>
      <c r="C3" s="580"/>
      <c r="D3" s="580"/>
      <c r="E3" s="580"/>
      <c r="F3" s="580"/>
      <c r="G3" s="580"/>
      <c r="H3" s="580"/>
      <c r="I3" s="580"/>
      <c r="J3" s="110"/>
    </row>
    <row r="4" spans="1:10" x14ac:dyDescent="0.25">
      <c r="B4" s="580" t="s">
        <v>318</v>
      </c>
      <c r="C4" s="580"/>
      <c r="D4" s="580"/>
      <c r="E4" s="580"/>
      <c r="F4" s="580"/>
      <c r="G4" s="580"/>
      <c r="H4" s="580"/>
      <c r="I4" s="580"/>
      <c r="J4" s="478"/>
    </row>
    <row r="5" spans="1:10" x14ac:dyDescent="0.25">
      <c r="B5" s="580" t="s">
        <v>26</v>
      </c>
      <c r="C5" s="580"/>
      <c r="D5" s="580"/>
      <c r="E5" s="580"/>
      <c r="F5" s="580"/>
      <c r="G5" s="580"/>
      <c r="H5" s="580"/>
      <c r="I5" s="580"/>
      <c r="J5" s="478"/>
    </row>
    <row r="6" spans="1:10" x14ac:dyDescent="0.25">
      <c r="B6" s="581" t="s">
        <v>324</v>
      </c>
      <c r="C6" s="581"/>
      <c r="D6" s="581"/>
      <c r="E6" s="581"/>
      <c r="F6" s="581"/>
      <c r="G6" s="581"/>
      <c r="H6" s="581"/>
      <c r="I6" s="581"/>
      <c r="J6" s="478"/>
    </row>
    <row r="7" spans="1:10" x14ac:dyDescent="0.25">
      <c r="B7" s="582" t="s">
        <v>1</v>
      </c>
      <c r="C7" s="582"/>
      <c r="D7" s="582"/>
      <c r="E7" s="582"/>
      <c r="F7" s="582"/>
      <c r="G7" s="582"/>
      <c r="H7" s="582"/>
      <c r="I7" s="582"/>
      <c r="J7" s="480"/>
    </row>
    <row r="8" spans="1:10" x14ac:dyDescent="0.25">
      <c r="B8" s="479"/>
      <c r="C8" s="479"/>
      <c r="D8" s="479"/>
      <c r="E8" s="479"/>
      <c r="F8" s="479"/>
      <c r="G8" s="479"/>
      <c r="H8" s="479"/>
      <c r="I8" s="479"/>
      <c r="J8" s="480"/>
    </row>
    <row r="9" spans="1:10" x14ac:dyDescent="0.25">
      <c r="A9" s="110"/>
      <c r="B9" s="223"/>
      <c r="C9" s="481" t="s">
        <v>156</v>
      </c>
      <c r="D9" s="223"/>
      <c r="E9" s="481" t="s">
        <v>157</v>
      </c>
      <c r="F9" s="477"/>
      <c r="G9" s="481" t="s">
        <v>333</v>
      </c>
      <c r="H9" s="223"/>
      <c r="I9" s="223"/>
      <c r="J9" s="110"/>
    </row>
    <row r="10" spans="1:10" x14ac:dyDescent="0.25">
      <c r="A10" s="110" t="s">
        <v>2</v>
      </c>
      <c r="B10" s="223"/>
      <c r="C10" s="482" t="s">
        <v>158</v>
      </c>
      <c r="D10" s="223"/>
      <c r="E10" s="482" t="s">
        <v>334</v>
      </c>
      <c r="F10" s="223"/>
      <c r="G10" s="223"/>
      <c r="H10" s="223"/>
      <c r="I10" s="223"/>
      <c r="J10" s="110" t="s">
        <v>2</v>
      </c>
    </row>
    <row r="11" spans="1:10" x14ac:dyDescent="0.25">
      <c r="A11" s="110" t="s">
        <v>3</v>
      </c>
      <c r="B11" s="223"/>
      <c r="C11" s="483" t="s">
        <v>335</v>
      </c>
      <c r="D11" s="223"/>
      <c r="E11" s="483" t="s">
        <v>336</v>
      </c>
      <c r="F11" s="223"/>
      <c r="G11" s="483" t="s">
        <v>5</v>
      </c>
      <c r="H11" s="223"/>
      <c r="I11" s="483" t="s">
        <v>6</v>
      </c>
      <c r="J11" s="110" t="s">
        <v>3</v>
      </c>
    </row>
    <row r="12" spans="1:10" x14ac:dyDescent="0.25">
      <c r="A12" s="110"/>
      <c r="B12" s="223"/>
      <c r="C12" s="223"/>
      <c r="D12" s="223"/>
      <c r="E12" s="223"/>
      <c r="F12" s="223"/>
      <c r="G12" s="477"/>
      <c r="H12" s="223"/>
      <c r="I12" s="477"/>
      <c r="J12" s="110"/>
    </row>
    <row r="13" spans="1:10" x14ac:dyDescent="0.25">
      <c r="A13" s="110">
        <v>1</v>
      </c>
      <c r="B13" s="484" t="s">
        <v>337</v>
      </c>
      <c r="C13" s="223"/>
      <c r="D13" s="223"/>
      <c r="E13" s="223"/>
      <c r="F13" s="223"/>
      <c r="G13" s="223"/>
      <c r="H13" s="223"/>
      <c r="I13" s="477"/>
      <c r="J13" s="110">
        <f>A13</f>
        <v>1</v>
      </c>
    </row>
    <row r="14" spans="1:10" x14ac:dyDescent="0.25">
      <c r="A14" s="110">
        <f>A13+1</f>
        <v>2</v>
      </c>
      <c r="B14" s="223"/>
      <c r="C14" s="223"/>
      <c r="D14" s="223"/>
      <c r="E14" s="223"/>
      <c r="F14" s="223"/>
      <c r="G14" s="223"/>
      <c r="H14" s="223"/>
      <c r="I14" s="223"/>
      <c r="J14" s="110">
        <f>J13+1</f>
        <v>2</v>
      </c>
    </row>
    <row r="15" spans="1:10" x14ac:dyDescent="0.25">
      <c r="A15" s="110">
        <f t="shared" ref="A15:A43" si="0">A14+1</f>
        <v>3</v>
      </c>
      <c r="B15" s="485" t="s">
        <v>338</v>
      </c>
      <c r="C15" s="223"/>
      <c r="D15" s="223"/>
      <c r="E15" s="223"/>
      <c r="F15" s="223"/>
      <c r="G15" s="486">
        <v>-1492.0491599999998</v>
      </c>
      <c r="H15" s="487"/>
      <c r="I15" s="231" t="s">
        <v>339</v>
      </c>
      <c r="J15" s="110">
        <f t="shared" ref="J15:J43" si="1">J14+1</f>
        <v>3</v>
      </c>
    </row>
    <row r="16" spans="1:10" x14ac:dyDescent="0.25">
      <c r="A16" s="110">
        <f t="shared" si="0"/>
        <v>4</v>
      </c>
      <c r="B16" s="485"/>
      <c r="C16" s="223"/>
      <c r="D16" s="223"/>
      <c r="E16" s="223"/>
      <c r="F16" s="223"/>
      <c r="G16" s="488"/>
      <c r="H16" s="223"/>
      <c r="I16" s="223"/>
      <c r="J16" s="110">
        <f t="shared" si="1"/>
        <v>4</v>
      </c>
    </row>
    <row r="17" spans="1:12" x14ac:dyDescent="0.25">
      <c r="A17" s="110">
        <f t="shared" si="0"/>
        <v>5</v>
      </c>
      <c r="B17" s="485" t="s">
        <v>101</v>
      </c>
      <c r="C17" s="223"/>
      <c r="D17" s="223"/>
      <c r="E17" s="223"/>
      <c r="F17" s="223"/>
      <c r="G17" s="489">
        <v>9.6871242572097949E-2</v>
      </c>
      <c r="H17" s="223"/>
      <c r="I17" s="231" t="s">
        <v>315</v>
      </c>
      <c r="J17" s="110">
        <f t="shared" si="1"/>
        <v>5</v>
      </c>
    </row>
    <row r="18" spans="1:12" x14ac:dyDescent="0.25">
      <c r="A18" s="110">
        <f t="shared" si="0"/>
        <v>6</v>
      </c>
      <c r="B18" s="485"/>
      <c r="C18" s="223"/>
      <c r="D18" s="223"/>
      <c r="E18" s="223"/>
      <c r="F18" s="223"/>
      <c r="G18" s="490"/>
      <c r="H18" s="223"/>
      <c r="I18" s="482"/>
      <c r="J18" s="110">
        <f t="shared" si="1"/>
        <v>6</v>
      </c>
    </row>
    <row r="19" spans="1:12" x14ac:dyDescent="0.25">
      <c r="A19" s="110">
        <f t="shared" si="0"/>
        <v>7</v>
      </c>
      <c r="B19" s="485" t="s">
        <v>340</v>
      </c>
      <c r="C19" s="223"/>
      <c r="D19" s="223"/>
      <c r="E19" s="223"/>
      <c r="F19" s="223"/>
      <c r="G19" s="491">
        <f>G15*G17</f>
        <v>-144.53665610785495</v>
      </c>
      <c r="H19" s="492"/>
      <c r="I19" s="482" t="str">
        <f>"Line "&amp;A15&amp;" x Line "&amp;A17</f>
        <v>Line 3 x Line 5</v>
      </c>
      <c r="J19" s="110">
        <f t="shared" si="1"/>
        <v>7</v>
      </c>
    </row>
    <row r="20" spans="1:12" x14ac:dyDescent="0.25">
      <c r="A20" s="110">
        <f t="shared" si="0"/>
        <v>8</v>
      </c>
      <c r="B20" s="485"/>
      <c r="C20" s="223"/>
      <c r="D20" s="223"/>
      <c r="E20" s="223"/>
      <c r="F20" s="223"/>
      <c r="G20" s="493"/>
      <c r="H20" s="494"/>
      <c r="I20" s="223"/>
      <c r="J20" s="110">
        <f t="shared" si="1"/>
        <v>8</v>
      </c>
    </row>
    <row r="21" spans="1:12" x14ac:dyDescent="0.25">
      <c r="A21" s="110">
        <f t="shared" si="0"/>
        <v>9</v>
      </c>
      <c r="B21" s="495" t="s">
        <v>341</v>
      </c>
      <c r="C21" s="223"/>
      <c r="D21" s="223"/>
      <c r="E21" s="223"/>
      <c r="F21" s="223"/>
      <c r="G21" s="496"/>
      <c r="H21" s="494"/>
      <c r="I21" s="482"/>
      <c r="J21" s="110">
        <f t="shared" si="1"/>
        <v>9</v>
      </c>
    </row>
    <row r="22" spans="1:12" x14ac:dyDescent="0.25">
      <c r="A22" s="110">
        <f t="shared" si="0"/>
        <v>10</v>
      </c>
      <c r="B22" s="497" t="s">
        <v>342</v>
      </c>
      <c r="C22" s="223"/>
      <c r="D22" s="498"/>
      <c r="E22" s="499"/>
      <c r="F22" s="223"/>
      <c r="G22" s="500">
        <v>21.770731132631123</v>
      </c>
      <c r="H22" s="190"/>
      <c r="I22" s="501" t="s">
        <v>361</v>
      </c>
      <c r="J22" s="110">
        <f t="shared" si="1"/>
        <v>10</v>
      </c>
    </row>
    <row r="23" spans="1:12" x14ac:dyDescent="0.25">
      <c r="A23" s="110">
        <f t="shared" si="0"/>
        <v>11</v>
      </c>
      <c r="B23" s="223"/>
      <c r="C23" s="477"/>
      <c r="D23" s="223"/>
      <c r="E23" s="477"/>
      <c r="F23" s="223"/>
      <c r="G23" s="477"/>
      <c r="H23" s="477"/>
      <c r="I23" s="223"/>
      <c r="J23" s="110">
        <f t="shared" si="1"/>
        <v>11</v>
      </c>
    </row>
    <row r="24" spans="1:12" x14ac:dyDescent="0.25">
      <c r="A24" s="110">
        <f t="shared" si="0"/>
        <v>12</v>
      </c>
      <c r="B24" s="484" t="s">
        <v>343</v>
      </c>
      <c r="C24" s="477"/>
      <c r="D24" s="223"/>
      <c r="E24" s="477"/>
      <c r="F24" s="223"/>
      <c r="G24" s="477"/>
      <c r="H24" s="477"/>
      <c r="I24" s="223"/>
      <c r="J24" s="110">
        <f t="shared" si="1"/>
        <v>12</v>
      </c>
    </row>
    <row r="25" spans="1:12" x14ac:dyDescent="0.25">
      <c r="A25" s="110">
        <f t="shared" si="0"/>
        <v>13</v>
      </c>
      <c r="B25" s="502" t="s">
        <v>344</v>
      </c>
      <c r="C25" s="223"/>
      <c r="D25" s="223"/>
      <c r="E25" s="223"/>
      <c r="F25" s="223"/>
      <c r="G25" s="223"/>
      <c r="H25" s="223"/>
      <c r="I25" s="223"/>
      <c r="J25" s="110">
        <f t="shared" si="1"/>
        <v>13</v>
      </c>
    </row>
    <row r="26" spans="1:12" x14ac:dyDescent="0.25">
      <c r="A26" s="110">
        <f t="shared" si="0"/>
        <v>14</v>
      </c>
      <c r="B26" s="223" t="s">
        <v>345</v>
      </c>
      <c r="C26" s="486">
        <v>11661.3</v>
      </c>
      <c r="D26" s="225"/>
      <c r="E26" s="503">
        <v>4.8999999999999998E-3</v>
      </c>
      <c r="F26" s="223"/>
      <c r="G26" s="504">
        <f>C26*E26</f>
        <v>57.140369999999997</v>
      </c>
      <c r="H26" s="505"/>
      <c r="I26" s="482" t="s">
        <v>346</v>
      </c>
      <c r="J26" s="110">
        <f t="shared" si="1"/>
        <v>14</v>
      </c>
      <c r="L26"/>
    </row>
    <row r="27" spans="1:12" x14ac:dyDescent="0.25">
      <c r="A27" s="110">
        <f t="shared" si="0"/>
        <v>15</v>
      </c>
      <c r="B27" s="223"/>
      <c r="C27" s="504"/>
      <c r="D27" s="225"/>
      <c r="E27" s="506"/>
      <c r="F27" s="223"/>
      <c r="G27" s="504"/>
      <c r="H27" s="505"/>
      <c r="I27" s="482"/>
      <c r="J27" s="110">
        <f t="shared" si="1"/>
        <v>15</v>
      </c>
      <c r="L27"/>
    </row>
    <row r="28" spans="1:12" x14ac:dyDescent="0.25">
      <c r="A28" s="110">
        <f t="shared" si="0"/>
        <v>16</v>
      </c>
      <c r="B28" s="223" t="s">
        <v>347</v>
      </c>
      <c r="C28" s="507">
        <v>15149.7</v>
      </c>
      <c r="D28" s="225"/>
      <c r="E28" s="503">
        <v>1.9E-3</v>
      </c>
      <c r="F28" s="223"/>
      <c r="G28" s="65">
        <f>C28*E28</f>
        <v>28.78443</v>
      </c>
      <c r="H28" s="508"/>
      <c r="I28" s="482" t="s">
        <v>346</v>
      </c>
      <c r="J28" s="110">
        <f t="shared" si="1"/>
        <v>16</v>
      </c>
      <c r="L28"/>
    </row>
    <row r="29" spans="1:12" x14ac:dyDescent="0.25">
      <c r="A29" s="110">
        <f t="shared" si="0"/>
        <v>17</v>
      </c>
      <c r="B29" s="223"/>
      <c r="C29" s="65"/>
      <c r="D29" s="225"/>
      <c r="E29" s="506"/>
      <c r="F29" s="223"/>
      <c r="G29" s="65"/>
      <c r="H29" s="508"/>
      <c r="I29" s="223"/>
      <c r="J29" s="110">
        <f t="shared" si="1"/>
        <v>17</v>
      </c>
      <c r="L29"/>
    </row>
    <row r="30" spans="1:12" x14ac:dyDescent="0.25">
      <c r="A30" s="110">
        <f t="shared" si="0"/>
        <v>18</v>
      </c>
      <c r="B30" s="223" t="s">
        <v>348</v>
      </c>
      <c r="C30" s="507">
        <v>186.3</v>
      </c>
      <c r="D30" s="225"/>
      <c r="E30" s="509">
        <v>0</v>
      </c>
      <c r="F30" s="223"/>
      <c r="G30" s="65">
        <f>C30*E30</f>
        <v>0</v>
      </c>
      <c r="H30" s="508"/>
      <c r="I30" s="482" t="s">
        <v>346</v>
      </c>
      <c r="J30" s="110">
        <f t="shared" si="1"/>
        <v>18</v>
      </c>
      <c r="L30"/>
    </row>
    <row r="31" spans="1:12" x14ac:dyDescent="0.25">
      <c r="A31" s="110">
        <f t="shared" si="0"/>
        <v>19</v>
      </c>
      <c r="B31" s="223"/>
      <c r="C31" s="65"/>
      <c r="D31" s="225"/>
      <c r="E31" s="510"/>
      <c r="F31" s="223"/>
      <c r="G31" s="65"/>
      <c r="H31" s="508"/>
      <c r="I31" s="482"/>
      <c r="J31" s="110">
        <f t="shared" si="1"/>
        <v>19</v>
      </c>
      <c r="L31"/>
    </row>
    <row r="32" spans="1:12" x14ac:dyDescent="0.25">
      <c r="A32" s="110">
        <f t="shared" si="0"/>
        <v>20</v>
      </c>
      <c r="B32" s="223" t="s">
        <v>349</v>
      </c>
      <c r="C32" s="507">
        <v>0</v>
      </c>
      <c r="D32" s="225"/>
      <c r="E32" s="509">
        <v>0</v>
      </c>
      <c r="F32" s="223"/>
      <c r="G32" s="65">
        <f>C32*E32</f>
        <v>0</v>
      </c>
      <c r="H32" s="508"/>
      <c r="I32" s="482" t="s">
        <v>346</v>
      </c>
      <c r="J32" s="110">
        <f t="shared" si="1"/>
        <v>20</v>
      </c>
      <c r="L32"/>
    </row>
    <row r="33" spans="1:16" x14ac:dyDescent="0.25">
      <c r="A33" s="110">
        <f t="shared" si="0"/>
        <v>21</v>
      </c>
      <c r="B33" s="223"/>
      <c r="C33" s="511"/>
      <c r="D33" s="225"/>
      <c r="E33" s="510"/>
      <c r="F33" s="223"/>
      <c r="G33" s="65"/>
      <c r="H33" s="508"/>
      <c r="I33" s="482"/>
      <c r="J33" s="110">
        <f t="shared" si="1"/>
        <v>21</v>
      </c>
      <c r="L33"/>
    </row>
    <row r="34" spans="1:16" x14ac:dyDescent="0.25">
      <c r="A34" s="110">
        <f t="shared" si="0"/>
        <v>22</v>
      </c>
      <c r="B34" s="223" t="s">
        <v>350</v>
      </c>
      <c r="C34" s="425">
        <v>2.7</v>
      </c>
      <c r="D34" s="225"/>
      <c r="E34" s="512">
        <v>0</v>
      </c>
      <c r="F34" s="223"/>
      <c r="G34" s="331">
        <f>C34*E34</f>
        <v>0</v>
      </c>
      <c r="H34" s="23"/>
      <c r="I34" s="482" t="s">
        <v>346</v>
      </c>
      <c r="J34" s="110">
        <f t="shared" si="1"/>
        <v>22</v>
      </c>
      <c r="L34"/>
    </row>
    <row r="35" spans="1:16" x14ac:dyDescent="0.25">
      <c r="A35" s="110">
        <f t="shared" si="0"/>
        <v>23</v>
      </c>
      <c r="B35" s="223"/>
      <c r="C35" s="513">
        <f>SUM(C26:C34)</f>
        <v>27000</v>
      </c>
      <c r="D35" s="225"/>
      <c r="E35" s="225"/>
      <c r="F35" s="223"/>
      <c r="G35" s="514"/>
      <c r="H35" s="515"/>
      <c r="I35" s="482" t="str">
        <f>"Col. a = Sum Lines "&amp;A26&amp;" thru "&amp;A34</f>
        <v>Col. a = Sum Lines 14 thru 22</v>
      </c>
      <c r="J35" s="110">
        <f t="shared" si="1"/>
        <v>23</v>
      </c>
    </row>
    <row r="36" spans="1:16" x14ac:dyDescent="0.25">
      <c r="A36" s="110">
        <f t="shared" si="0"/>
        <v>24</v>
      </c>
      <c r="B36" s="223"/>
      <c r="C36" s="513"/>
      <c r="D36" s="225"/>
      <c r="E36" s="225"/>
      <c r="F36" s="223"/>
      <c r="G36" s="225"/>
      <c r="H36" s="223"/>
      <c r="I36" s="223"/>
      <c r="J36" s="110">
        <f t="shared" si="1"/>
        <v>24</v>
      </c>
    </row>
    <row r="37" spans="1:16" x14ac:dyDescent="0.25">
      <c r="A37" s="110">
        <f t="shared" si="0"/>
        <v>25</v>
      </c>
      <c r="B37" s="223" t="s">
        <v>351</v>
      </c>
      <c r="C37" s="225"/>
      <c r="D37" s="225"/>
      <c r="E37" s="225"/>
      <c r="F37" s="223"/>
      <c r="G37" s="513">
        <f>SUM(G26:G34)</f>
        <v>85.924800000000005</v>
      </c>
      <c r="H37" s="515"/>
      <c r="I37" s="482" t="str">
        <f>"Sum Lines "&amp;A26&amp;" thru "&amp;A34</f>
        <v>Sum Lines 14 thru 22</v>
      </c>
      <c r="J37" s="110">
        <f t="shared" si="1"/>
        <v>25</v>
      </c>
    </row>
    <row r="38" spans="1:16" x14ac:dyDescent="0.25">
      <c r="A38" s="110">
        <f t="shared" si="0"/>
        <v>26</v>
      </c>
      <c r="B38" s="223"/>
      <c r="C38" s="225"/>
      <c r="D38" s="225"/>
      <c r="E38" s="225"/>
      <c r="F38" s="223"/>
      <c r="G38" s="514"/>
      <c r="H38" s="515"/>
      <c r="I38" s="223"/>
      <c r="J38" s="110">
        <f t="shared" si="1"/>
        <v>26</v>
      </c>
    </row>
    <row r="39" spans="1:16" x14ac:dyDescent="0.25">
      <c r="A39" s="110">
        <f t="shared" si="0"/>
        <v>27</v>
      </c>
      <c r="B39" s="223" t="s">
        <v>67</v>
      </c>
      <c r="C39" s="225"/>
      <c r="D39" s="225"/>
      <c r="E39" s="516">
        <v>1.0207000000000001E-2</v>
      </c>
      <c r="F39" s="223"/>
      <c r="G39" s="517">
        <f>G37*E39</f>
        <v>0.87703443360000011</v>
      </c>
      <c r="H39" s="24"/>
      <c r="I39" s="482" t="str">
        <f>"Line "&amp;A37&amp;" x Franchise Fee Rate"</f>
        <v>Line 25 x Franchise Fee Rate</v>
      </c>
      <c r="J39" s="110">
        <f t="shared" si="1"/>
        <v>27</v>
      </c>
      <c r="L39"/>
      <c r="M39"/>
      <c r="N39"/>
      <c r="O39"/>
      <c r="P39"/>
    </row>
    <row r="40" spans="1:16" x14ac:dyDescent="0.25">
      <c r="A40" s="110">
        <f t="shared" si="0"/>
        <v>28</v>
      </c>
      <c r="B40" s="223"/>
      <c r="C40" s="223"/>
      <c r="D40" s="223"/>
      <c r="E40" s="223"/>
      <c r="F40" s="223"/>
      <c r="G40" s="514"/>
      <c r="H40" s="515"/>
      <c r="I40" s="223"/>
      <c r="J40" s="110">
        <f t="shared" si="1"/>
        <v>28</v>
      </c>
    </row>
    <row r="41" spans="1:16" x14ac:dyDescent="0.25">
      <c r="A41" s="110">
        <f t="shared" si="0"/>
        <v>29</v>
      </c>
      <c r="B41" s="223" t="s">
        <v>352</v>
      </c>
      <c r="C41" s="223"/>
      <c r="D41" s="223"/>
      <c r="E41" s="223"/>
      <c r="F41" s="223"/>
      <c r="G41" s="46">
        <f>G37+G39</f>
        <v>86.801834433600007</v>
      </c>
      <c r="H41" s="518"/>
      <c r="I41" s="482" t="str">
        <f>"Line "&amp;A37&amp;" + Line "&amp;A39</f>
        <v>Line 25 + Line 27</v>
      </c>
      <c r="J41" s="110">
        <f t="shared" si="1"/>
        <v>29</v>
      </c>
    </row>
    <row r="42" spans="1:16" x14ac:dyDescent="0.25">
      <c r="A42" s="110">
        <f t="shared" si="0"/>
        <v>30</v>
      </c>
      <c r="B42" s="223"/>
      <c r="C42" s="223"/>
      <c r="D42" s="223"/>
      <c r="E42" s="223"/>
      <c r="F42" s="223"/>
      <c r="G42" s="225"/>
      <c r="H42" s="223"/>
      <c r="I42" s="223"/>
      <c r="J42" s="110">
        <f t="shared" si="1"/>
        <v>30</v>
      </c>
    </row>
    <row r="43" spans="1:16" ht="16.5" thickBot="1" x14ac:dyDescent="0.3">
      <c r="A43" s="110">
        <f t="shared" si="0"/>
        <v>31</v>
      </c>
      <c r="B43" s="519" t="s">
        <v>353</v>
      </c>
      <c r="C43" s="223"/>
      <c r="D43" s="223"/>
      <c r="E43" s="223"/>
      <c r="F43" s="223"/>
      <c r="G43" s="520">
        <f>G19+G22+G41</f>
        <v>-35.964090541623818</v>
      </c>
      <c r="H43" s="521"/>
      <c r="I43" s="482" t="str">
        <f>"Line "&amp;A19&amp;" + Line "&amp;A22&amp;" + Line "&amp;A41&amp;""</f>
        <v>Line 7 + Line 10 + Line 29</v>
      </c>
      <c r="J43" s="110">
        <f t="shared" si="1"/>
        <v>31</v>
      </c>
    </row>
    <row r="44" spans="1:16" ht="16.5" thickTop="1" x14ac:dyDescent="0.25">
      <c r="A44" s="110"/>
      <c r="B44" s="223"/>
      <c r="C44" s="223"/>
      <c r="D44" s="223"/>
      <c r="E44" s="223"/>
      <c r="F44" s="223"/>
      <c r="G44" s="522"/>
      <c r="H44" s="522"/>
      <c r="I44" s="482"/>
      <c r="J44" s="110"/>
    </row>
    <row r="45" spans="1:16" x14ac:dyDescent="0.25">
      <c r="A45" s="110"/>
      <c r="B45" s="519"/>
      <c r="C45" s="519"/>
      <c r="D45" s="519"/>
      <c r="E45" s="519"/>
      <c r="F45" s="519"/>
      <c r="G45" s="519"/>
      <c r="H45" s="519"/>
      <c r="I45" s="519"/>
      <c r="J45" s="110"/>
    </row>
    <row r="46" spans="1:16" ht="18.75" x14ac:dyDescent="0.25">
      <c r="A46" s="523"/>
      <c r="B46" s="524"/>
      <c r="C46" s="519"/>
      <c r="D46" s="519"/>
      <c r="E46" s="519"/>
      <c r="F46" s="519"/>
      <c r="G46" s="519"/>
      <c r="H46" s="519"/>
      <c r="I46" s="519"/>
      <c r="J46" s="110"/>
    </row>
    <row r="47" spans="1:16" x14ac:dyDescent="0.25">
      <c r="A47" s="525"/>
      <c r="B47" s="524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5" right="0.5" top="0.5" bottom="0.5" header="0.25" footer="0.25"/>
  <pageSetup scale="50" fitToHeight="0" orientation="portrait" r:id="rId1"/>
  <headerFooter scaleWithDoc="0" alignWithMargins="0">
    <oddHeader>&amp;C&amp;"Times New Roman,Bold"&amp;7AS FILED</oddHeader>
    <oddFooter>&amp;L&amp;F&amp;C&amp;"Times New Roman,Regular"&amp;10Page 8&amp;R&amp;A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59"/>
  <sheetViews>
    <sheetView zoomScaleNormal="100" workbookViewId="0">
      <selection activeCell="B119" sqref="B119:I119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38.5703125" style="47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206"/>
      <c r="G1" s="37"/>
      <c r="H1" s="37"/>
      <c r="I1" s="71"/>
      <c r="J1" s="28"/>
    </row>
    <row r="2" spans="1:10" x14ac:dyDescent="0.25">
      <c r="B2" s="583" t="s">
        <v>159</v>
      </c>
      <c r="C2" s="583"/>
      <c r="D2" s="583"/>
      <c r="E2" s="583"/>
      <c r="F2" s="583"/>
      <c r="G2" s="583"/>
      <c r="H2" s="583"/>
      <c r="I2" s="583"/>
      <c r="J2" s="28"/>
    </row>
    <row r="3" spans="1:10" x14ac:dyDescent="0.25">
      <c r="B3" s="583" t="s">
        <v>160</v>
      </c>
      <c r="C3" s="583"/>
      <c r="D3" s="583"/>
      <c r="E3" s="583"/>
      <c r="F3" s="583"/>
      <c r="G3" s="583"/>
      <c r="H3" s="583"/>
      <c r="I3" s="583"/>
      <c r="J3" s="28"/>
    </row>
    <row r="4" spans="1:10" x14ac:dyDescent="0.25">
      <c r="B4" s="583" t="s">
        <v>161</v>
      </c>
      <c r="C4" s="583"/>
      <c r="D4" s="583"/>
      <c r="E4" s="583"/>
      <c r="F4" s="583"/>
      <c r="G4" s="583"/>
      <c r="H4" s="583"/>
      <c r="I4" s="583"/>
      <c r="J4" s="28"/>
    </row>
    <row r="5" spans="1:10" x14ac:dyDescent="0.25">
      <c r="B5" s="584" t="s">
        <v>324</v>
      </c>
      <c r="C5" s="584"/>
      <c r="D5" s="584"/>
      <c r="E5" s="584"/>
      <c r="F5" s="584"/>
      <c r="G5" s="584"/>
      <c r="H5" s="584"/>
      <c r="I5" s="584"/>
      <c r="J5" s="28"/>
    </row>
    <row r="6" spans="1:10" x14ac:dyDescent="0.25">
      <c r="B6" s="585" t="s">
        <v>1</v>
      </c>
      <c r="C6" s="586"/>
      <c r="D6" s="586"/>
      <c r="E6" s="586"/>
      <c r="F6" s="586"/>
      <c r="G6" s="586"/>
      <c r="H6" s="586"/>
      <c r="I6" s="586"/>
      <c r="J6" s="28"/>
    </row>
    <row r="7" spans="1:10" x14ac:dyDescent="0.25">
      <c r="B7" s="28"/>
      <c r="C7" s="28"/>
      <c r="D7" s="28"/>
      <c r="E7" s="28"/>
      <c r="F7" s="28"/>
      <c r="G7" s="28"/>
      <c r="H7" s="28"/>
      <c r="I7" s="34"/>
      <c r="J7" s="28"/>
    </row>
    <row r="8" spans="1:10" x14ac:dyDescent="0.25">
      <c r="A8" s="28" t="s">
        <v>2</v>
      </c>
      <c r="B8" s="218"/>
      <c r="C8" s="218"/>
      <c r="D8" s="218"/>
      <c r="E8" s="28" t="s">
        <v>152</v>
      </c>
      <c r="F8" s="218"/>
      <c r="G8" s="218"/>
      <c r="H8" s="218"/>
      <c r="I8" s="34"/>
      <c r="J8" s="28" t="s">
        <v>2</v>
      </c>
    </row>
    <row r="9" spans="1:10" x14ac:dyDescent="0.25">
      <c r="A9" s="28" t="s">
        <v>3</v>
      </c>
      <c r="B9" s="28"/>
      <c r="C9" s="28"/>
      <c r="D9" s="28"/>
      <c r="E9" s="333" t="s">
        <v>153</v>
      </c>
      <c r="F9" s="28"/>
      <c r="G9" s="334" t="s">
        <v>5</v>
      </c>
      <c r="H9" s="218"/>
      <c r="I9" s="340" t="s">
        <v>6</v>
      </c>
      <c r="J9" s="28" t="s">
        <v>3</v>
      </c>
    </row>
    <row r="10" spans="1:10" x14ac:dyDescent="0.25">
      <c r="B10" s="28"/>
      <c r="C10" s="28"/>
      <c r="D10" s="28"/>
      <c r="E10" s="28"/>
      <c r="F10" s="28"/>
      <c r="G10" s="28"/>
      <c r="H10" s="28"/>
      <c r="I10" s="34"/>
      <c r="J10" s="28"/>
    </row>
    <row r="11" spans="1:10" x14ac:dyDescent="0.25">
      <c r="A11" s="28">
        <v>1</v>
      </c>
      <c r="B11" s="31" t="s">
        <v>162</v>
      </c>
      <c r="I11" s="34"/>
      <c r="J11" s="28">
        <f>A11</f>
        <v>1</v>
      </c>
    </row>
    <row r="12" spans="1:10" x14ac:dyDescent="0.25">
      <c r="A12" s="28">
        <f>A11+1</f>
        <v>2</v>
      </c>
      <c r="B12" s="29" t="s">
        <v>163</v>
      </c>
      <c r="E12" s="28" t="s">
        <v>257</v>
      </c>
      <c r="G12" s="48">
        <v>7400000</v>
      </c>
      <c r="H12" s="218"/>
      <c r="I12" s="51"/>
      <c r="J12" s="28">
        <f>J11+1</f>
        <v>2</v>
      </c>
    </row>
    <row r="13" spans="1:10" x14ac:dyDescent="0.25">
      <c r="A13" s="28">
        <f t="shared" ref="A13:A65" si="0">A12+1</f>
        <v>3</v>
      </c>
      <c r="B13" s="29" t="s">
        <v>164</v>
      </c>
      <c r="E13" s="28" t="s">
        <v>258</v>
      </c>
      <c r="G13" s="49">
        <v>0</v>
      </c>
      <c r="H13" s="218"/>
      <c r="I13" s="51"/>
      <c r="J13" s="28">
        <f t="shared" ref="J13:J65" si="1">J12+1</f>
        <v>3</v>
      </c>
    </row>
    <row r="14" spans="1:10" x14ac:dyDescent="0.25">
      <c r="A14" s="28">
        <f t="shared" si="0"/>
        <v>4</v>
      </c>
      <c r="B14" s="29" t="s">
        <v>165</v>
      </c>
      <c r="E14" s="28" t="s">
        <v>259</v>
      </c>
      <c r="G14" s="49">
        <v>400000</v>
      </c>
      <c r="H14" s="218"/>
      <c r="I14" s="51"/>
      <c r="J14" s="28">
        <f t="shared" si="1"/>
        <v>4</v>
      </c>
    </row>
    <row r="15" spans="1:10" x14ac:dyDescent="0.25">
      <c r="A15" s="28">
        <f t="shared" si="0"/>
        <v>5</v>
      </c>
      <c r="B15" s="29" t="s">
        <v>166</v>
      </c>
      <c r="E15" s="28" t="s">
        <v>260</v>
      </c>
      <c r="G15" s="49">
        <v>0</v>
      </c>
      <c r="H15" s="218"/>
      <c r="I15" s="51"/>
      <c r="J15" s="28">
        <f t="shared" si="1"/>
        <v>5</v>
      </c>
    </row>
    <row r="16" spans="1:10" x14ac:dyDescent="0.25">
      <c r="A16" s="28">
        <f t="shared" si="0"/>
        <v>6</v>
      </c>
      <c r="B16" s="29" t="s">
        <v>167</v>
      </c>
      <c r="E16" s="28" t="s">
        <v>261</v>
      </c>
      <c r="G16" s="49">
        <v>-19901.434000000001</v>
      </c>
      <c r="H16" s="218"/>
      <c r="I16" s="51"/>
      <c r="J16" s="28">
        <f t="shared" si="1"/>
        <v>6</v>
      </c>
    </row>
    <row r="17" spans="1:10" x14ac:dyDescent="0.25">
      <c r="A17" s="28">
        <f t="shared" si="0"/>
        <v>7</v>
      </c>
      <c r="B17" s="29" t="s">
        <v>168</v>
      </c>
      <c r="G17" s="50">
        <f>SUM(G12:G16)</f>
        <v>7780098.5659999996</v>
      </c>
      <c r="H17" s="46"/>
      <c r="I17" s="34" t="s">
        <v>272</v>
      </c>
      <c r="J17" s="28">
        <f t="shared" si="1"/>
        <v>7</v>
      </c>
    </row>
    <row r="18" spans="1:10" x14ac:dyDescent="0.25">
      <c r="A18" s="28">
        <f t="shared" si="0"/>
        <v>8</v>
      </c>
      <c r="I18" s="34"/>
      <c r="J18" s="28">
        <f t="shared" si="1"/>
        <v>8</v>
      </c>
    </row>
    <row r="19" spans="1:10" x14ac:dyDescent="0.25">
      <c r="A19" s="28">
        <f t="shared" si="0"/>
        <v>9</v>
      </c>
      <c r="B19" s="31" t="s">
        <v>169</v>
      </c>
      <c r="G19" s="27"/>
      <c r="H19" s="27"/>
      <c r="I19" s="34"/>
      <c r="J19" s="28">
        <f t="shared" si="1"/>
        <v>9</v>
      </c>
    </row>
    <row r="20" spans="1:10" x14ac:dyDescent="0.25">
      <c r="A20" s="28">
        <f t="shared" si="0"/>
        <v>10</v>
      </c>
      <c r="B20" s="29" t="s">
        <v>170</v>
      </c>
      <c r="E20" s="28" t="s">
        <v>262</v>
      </c>
      <c r="G20" s="48">
        <v>279208.77100000001</v>
      </c>
      <c r="H20" s="218"/>
      <c r="I20" s="51"/>
      <c r="J20" s="28">
        <f t="shared" si="1"/>
        <v>10</v>
      </c>
    </row>
    <row r="21" spans="1:10" x14ac:dyDescent="0.25">
      <c r="A21" s="28">
        <f t="shared" si="0"/>
        <v>11</v>
      </c>
      <c r="B21" s="29" t="s">
        <v>171</v>
      </c>
      <c r="E21" s="28" t="s">
        <v>263</v>
      </c>
      <c r="G21" s="49">
        <v>4856.66</v>
      </c>
      <c r="H21" s="218"/>
      <c r="I21" s="51"/>
      <c r="J21" s="28">
        <f t="shared" si="1"/>
        <v>11</v>
      </c>
    </row>
    <row r="22" spans="1:10" x14ac:dyDescent="0.25">
      <c r="A22" s="28">
        <f t="shared" si="0"/>
        <v>12</v>
      </c>
      <c r="B22" s="29" t="s">
        <v>172</v>
      </c>
      <c r="E22" s="28" t="s">
        <v>264</v>
      </c>
      <c r="G22" s="49">
        <v>771.90899999999999</v>
      </c>
      <c r="H22" s="218"/>
      <c r="I22" s="51"/>
      <c r="J22" s="28">
        <f t="shared" si="1"/>
        <v>12</v>
      </c>
    </row>
    <row r="23" spans="1:10" x14ac:dyDescent="0.25">
      <c r="A23" s="28">
        <f t="shared" si="0"/>
        <v>13</v>
      </c>
      <c r="B23" s="29" t="s">
        <v>173</v>
      </c>
      <c r="E23" s="28" t="s">
        <v>265</v>
      </c>
      <c r="G23" s="49">
        <v>0</v>
      </c>
      <c r="H23" s="218"/>
      <c r="I23" s="51"/>
      <c r="J23" s="28">
        <f t="shared" si="1"/>
        <v>13</v>
      </c>
    </row>
    <row r="24" spans="1:10" x14ac:dyDescent="0.25">
      <c r="A24" s="28">
        <f t="shared" si="0"/>
        <v>14</v>
      </c>
      <c r="B24" s="29" t="s">
        <v>174</v>
      </c>
      <c r="E24" s="28" t="s">
        <v>266</v>
      </c>
      <c r="G24" s="49">
        <v>0</v>
      </c>
      <c r="H24" s="218"/>
      <c r="I24" s="51"/>
      <c r="J24" s="28">
        <f t="shared" si="1"/>
        <v>14</v>
      </c>
    </row>
    <row r="25" spans="1:10" x14ac:dyDescent="0.25">
      <c r="A25" s="28">
        <f t="shared" si="0"/>
        <v>15</v>
      </c>
      <c r="B25" s="29" t="s">
        <v>175</v>
      </c>
      <c r="G25" s="52">
        <f>SUM(G20:G24)</f>
        <v>284837.33999999997</v>
      </c>
      <c r="H25" s="53"/>
      <c r="I25" s="34" t="s">
        <v>273</v>
      </c>
      <c r="J25" s="28">
        <f t="shared" si="1"/>
        <v>15</v>
      </c>
    </row>
    <row r="26" spans="1:10" x14ac:dyDescent="0.25">
      <c r="A26" s="28">
        <f t="shared" si="0"/>
        <v>16</v>
      </c>
      <c r="I26" s="34"/>
      <c r="J26" s="28">
        <f t="shared" si="1"/>
        <v>16</v>
      </c>
    </row>
    <row r="27" spans="1:10" ht="16.5" thickBot="1" x14ac:dyDescent="0.3">
      <c r="A27" s="28">
        <f t="shared" si="0"/>
        <v>17</v>
      </c>
      <c r="B27" s="31" t="s">
        <v>176</v>
      </c>
      <c r="G27" s="54">
        <f>G25/G17</f>
        <v>3.6611019459930061E-2</v>
      </c>
      <c r="H27" s="55"/>
      <c r="I27" s="34" t="s">
        <v>274</v>
      </c>
      <c r="J27" s="28">
        <f t="shared" si="1"/>
        <v>17</v>
      </c>
    </row>
    <row r="28" spans="1:10" ht="16.5" thickTop="1" x14ac:dyDescent="0.25">
      <c r="A28" s="28">
        <f t="shared" si="0"/>
        <v>18</v>
      </c>
      <c r="I28" s="34"/>
      <c r="J28" s="28">
        <f t="shared" si="1"/>
        <v>18</v>
      </c>
    </row>
    <row r="29" spans="1:10" x14ac:dyDescent="0.25">
      <c r="A29" s="28">
        <f t="shared" si="0"/>
        <v>19</v>
      </c>
      <c r="B29" s="31" t="s">
        <v>177</v>
      </c>
      <c r="I29" s="34"/>
      <c r="J29" s="28">
        <f t="shared" si="1"/>
        <v>19</v>
      </c>
    </row>
    <row r="30" spans="1:10" x14ac:dyDescent="0.25">
      <c r="A30" s="28">
        <f t="shared" si="0"/>
        <v>20</v>
      </c>
      <c r="B30" s="29" t="s">
        <v>178</v>
      </c>
      <c r="E30" s="28" t="s">
        <v>267</v>
      </c>
      <c r="G30" s="48">
        <v>0</v>
      </c>
      <c r="H30" s="218"/>
      <c r="I30" s="51"/>
      <c r="J30" s="28">
        <f t="shared" si="1"/>
        <v>20</v>
      </c>
    </row>
    <row r="31" spans="1:10" x14ac:dyDescent="0.25">
      <c r="A31" s="28">
        <f t="shared" si="0"/>
        <v>21</v>
      </c>
      <c r="B31" s="29" t="s">
        <v>179</v>
      </c>
      <c r="E31" s="28" t="s">
        <v>268</v>
      </c>
      <c r="G31" s="341">
        <v>0</v>
      </c>
      <c r="H31" s="218"/>
      <c r="I31" s="51"/>
      <c r="J31" s="28">
        <f t="shared" si="1"/>
        <v>21</v>
      </c>
    </row>
    <row r="32" spans="1:10" ht="16.5" thickBot="1" x14ac:dyDescent="0.3">
      <c r="A32" s="28">
        <f t="shared" si="0"/>
        <v>22</v>
      </c>
      <c r="B32" s="29" t="s">
        <v>180</v>
      </c>
      <c r="G32" s="54">
        <f>IFERROR((G31/G30),0)</f>
        <v>0</v>
      </c>
      <c r="H32" s="55"/>
      <c r="I32" s="34" t="s">
        <v>275</v>
      </c>
      <c r="J32" s="28">
        <f t="shared" si="1"/>
        <v>22</v>
      </c>
    </row>
    <row r="33" spans="1:12" ht="16.5" thickTop="1" x14ac:dyDescent="0.25">
      <c r="A33" s="28">
        <f t="shared" si="0"/>
        <v>23</v>
      </c>
      <c r="I33" s="34"/>
      <c r="J33" s="28">
        <f t="shared" si="1"/>
        <v>23</v>
      </c>
    </row>
    <row r="34" spans="1:12" x14ac:dyDescent="0.25">
      <c r="A34" s="28">
        <f t="shared" si="0"/>
        <v>24</v>
      </c>
      <c r="B34" s="31" t="s">
        <v>181</v>
      </c>
      <c r="I34" s="34"/>
      <c r="J34" s="28">
        <f t="shared" si="1"/>
        <v>24</v>
      </c>
    </row>
    <row r="35" spans="1:12" x14ac:dyDescent="0.25">
      <c r="A35" s="28">
        <f t="shared" si="0"/>
        <v>25</v>
      </c>
      <c r="B35" s="29" t="s">
        <v>182</v>
      </c>
      <c r="E35" s="28" t="s">
        <v>269</v>
      </c>
      <c r="G35" s="48">
        <v>9066194.9820000008</v>
      </c>
      <c r="H35" s="218"/>
      <c r="I35" s="51"/>
      <c r="J35" s="28">
        <f t="shared" si="1"/>
        <v>25</v>
      </c>
      <c r="K35" s="33"/>
      <c r="L35" s="207"/>
    </row>
    <row r="36" spans="1:12" x14ac:dyDescent="0.25">
      <c r="A36" s="28">
        <f t="shared" si="0"/>
        <v>26</v>
      </c>
      <c r="B36" s="29" t="s">
        <v>183</v>
      </c>
      <c r="E36" s="28" t="s">
        <v>267</v>
      </c>
      <c r="G36" s="56">
        <v>0</v>
      </c>
      <c r="H36" s="56"/>
      <c r="I36" s="34" t="s">
        <v>276</v>
      </c>
      <c r="J36" s="28">
        <f t="shared" si="1"/>
        <v>26</v>
      </c>
    </row>
    <row r="37" spans="1:12" x14ac:dyDescent="0.25">
      <c r="A37" s="28">
        <f t="shared" si="0"/>
        <v>27</v>
      </c>
      <c r="B37" s="29" t="s">
        <v>184</v>
      </c>
      <c r="E37" s="28" t="s">
        <v>270</v>
      </c>
      <c r="G37" s="49">
        <v>0</v>
      </c>
      <c r="H37" s="218"/>
      <c r="I37" s="51"/>
      <c r="J37" s="28">
        <f t="shared" si="1"/>
        <v>27</v>
      </c>
    </row>
    <row r="38" spans="1:12" x14ac:dyDescent="0.25">
      <c r="A38" s="28">
        <f t="shared" si="0"/>
        <v>28</v>
      </c>
      <c r="B38" s="29" t="s">
        <v>185</v>
      </c>
      <c r="E38" s="28" t="s">
        <v>271</v>
      </c>
      <c r="G38" s="49">
        <v>7252.9960000000001</v>
      </c>
      <c r="H38" s="218"/>
      <c r="I38" s="51"/>
      <c r="J38" s="28">
        <f t="shared" si="1"/>
        <v>28</v>
      </c>
    </row>
    <row r="39" spans="1:12" ht="16.5" thickBot="1" x14ac:dyDescent="0.3">
      <c r="A39" s="28">
        <f t="shared" si="0"/>
        <v>29</v>
      </c>
      <c r="B39" s="29" t="s">
        <v>186</v>
      </c>
      <c r="G39" s="57">
        <f>SUM(G35:G38)</f>
        <v>9073447.9780000001</v>
      </c>
      <c r="H39" s="58"/>
      <c r="I39" s="34" t="s">
        <v>277</v>
      </c>
      <c r="J39" s="28">
        <f t="shared" si="1"/>
        <v>29</v>
      </c>
    </row>
    <row r="40" spans="1:12" ht="17.25" thickTop="1" thickBot="1" x14ac:dyDescent="0.3">
      <c r="A40" s="59">
        <f t="shared" si="0"/>
        <v>30</v>
      </c>
      <c r="B40" s="44"/>
      <c r="C40" s="44"/>
      <c r="D40" s="44"/>
      <c r="E40" s="44"/>
      <c r="F40" s="44"/>
      <c r="G40" s="44"/>
      <c r="H40" s="44"/>
      <c r="I40" s="60"/>
      <c r="J40" s="59">
        <f t="shared" si="1"/>
        <v>30</v>
      </c>
    </row>
    <row r="41" spans="1:12" x14ac:dyDescent="0.25">
      <c r="A41" s="28">
        <f>A40+1</f>
        <v>31</v>
      </c>
      <c r="I41" s="34"/>
      <c r="J41" s="28">
        <f>J40+1</f>
        <v>31</v>
      </c>
    </row>
    <row r="42" spans="1:12" ht="16.5" thickBot="1" x14ac:dyDescent="0.3">
      <c r="A42" s="28">
        <f>A41+1</f>
        <v>32</v>
      </c>
      <c r="B42" s="31" t="s">
        <v>187</v>
      </c>
      <c r="G42" s="590">
        <f>10.6%-0.5%</f>
        <v>0.10099999999999999</v>
      </c>
      <c r="H42" s="21" t="s">
        <v>24</v>
      </c>
      <c r="I42" s="28" t="s">
        <v>188</v>
      </c>
      <c r="J42" s="28">
        <f>J41+1</f>
        <v>32</v>
      </c>
    </row>
    <row r="43" spans="1:12" ht="16.5" thickTop="1" x14ac:dyDescent="0.25">
      <c r="A43" s="28">
        <f t="shared" si="0"/>
        <v>33</v>
      </c>
      <c r="C43" s="39" t="s">
        <v>156</v>
      </c>
      <c r="D43" s="39" t="s">
        <v>157</v>
      </c>
      <c r="E43" s="39" t="s">
        <v>189</v>
      </c>
      <c r="F43" s="39"/>
      <c r="G43" s="39" t="s">
        <v>190</v>
      </c>
      <c r="H43" s="39"/>
      <c r="I43" s="34" t="s">
        <v>359</v>
      </c>
      <c r="J43" s="28">
        <f t="shared" si="1"/>
        <v>33</v>
      </c>
    </row>
    <row r="44" spans="1:12" x14ac:dyDescent="0.25">
      <c r="A44" s="28">
        <f t="shared" si="0"/>
        <v>34</v>
      </c>
      <c r="D44" s="28" t="s">
        <v>191</v>
      </c>
      <c r="E44" s="28" t="s">
        <v>192</v>
      </c>
      <c r="F44" s="28"/>
      <c r="G44" s="28" t="s">
        <v>193</v>
      </c>
      <c r="H44" s="28"/>
      <c r="I44" s="34"/>
      <c r="J44" s="28">
        <f t="shared" si="1"/>
        <v>34</v>
      </c>
    </row>
    <row r="45" spans="1:12" ht="18.75" x14ac:dyDescent="0.25">
      <c r="A45" s="28">
        <f t="shared" si="0"/>
        <v>35</v>
      </c>
      <c r="B45" s="31" t="s">
        <v>194</v>
      </c>
      <c r="C45" s="333" t="s">
        <v>195</v>
      </c>
      <c r="D45" s="333" t="s">
        <v>196</v>
      </c>
      <c r="E45" s="333" t="s">
        <v>197</v>
      </c>
      <c r="F45" s="333"/>
      <c r="G45" s="333" t="s">
        <v>198</v>
      </c>
      <c r="H45" s="28"/>
      <c r="I45" s="34"/>
      <c r="J45" s="28">
        <f t="shared" si="1"/>
        <v>35</v>
      </c>
    </row>
    <row r="46" spans="1:12" x14ac:dyDescent="0.25">
      <c r="A46" s="28">
        <f t="shared" si="0"/>
        <v>36</v>
      </c>
      <c r="I46" s="34"/>
      <c r="J46" s="28">
        <f t="shared" si="1"/>
        <v>36</v>
      </c>
    </row>
    <row r="47" spans="1:12" x14ac:dyDescent="0.25">
      <c r="A47" s="28">
        <f t="shared" si="0"/>
        <v>37</v>
      </c>
      <c r="B47" s="29" t="s">
        <v>199</v>
      </c>
      <c r="C47" s="36">
        <f>G17</f>
        <v>7780098.5659999996</v>
      </c>
      <c r="D47" s="62">
        <f>C47/C$50</f>
        <v>0.46162975523806166</v>
      </c>
      <c r="E47" s="63">
        <f>G27</f>
        <v>3.6611019459930061E-2</v>
      </c>
      <c r="G47" s="64">
        <f>D47*E47</f>
        <v>1.6900735952303427E-2</v>
      </c>
      <c r="H47" s="64"/>
      <c r="I47" s="34" t="s">
        <v>278</v>
      </c>
      <c r="J47" s="28">
        <f t="shared" si="1"/>
        <v>37</v>
      </c>
    </row>
    <row r="48" spans="1:12" x14ac:dyDescent="0.25">
      <c r="A48" s="28">
        <f t="shared" si="0"/>
        <v>38</v>
      </c>
      <c r="B48" s="29" t="s">
        <v>200</v>
      </c>
      <c r="C48" s="65">
        <f>G30</f>
        <v>0</v>
      </c>
      <c r="D48" s="62">
        <f>C48/C$50</f>
        <v>0</v>
      </c>
      <c r="E48" s="63">
        <f>G32</f>
        <v>0</v>
      </c>
      <c r="G48" s="64">
        <f>D48*E48</f>
        <v>0</v>
      </c>
      <c r="H48" s="64"/>
      <c r="I48" s="34" t="s">
        <v>279</v>
      </c>
      <c r="J48" s="28">
        <f t="shared" si="1"/>
        <v>38</v>
      </c>
    </row>
    <row r="49" spans="1:10" x14ac:dyDescent="0.25">
      <c r="A49" s="28">
        <f t="shared" si="0"/>
        <v>39</v>
      </c>
      <c r="B49" s="29" t="s">
        <v>201</v>
      </c>
      <c r="C49" s="65">
        <f>G39</f>
        <v>9073447.9780000001</v>
      </c>
      <c r="D49" s="342">
        <f>C49/C$50</f>
        <v>0.5383702447619384</v>
      </c>
      <c r="E49" s="66">
        <f>G42</f>
        <v>0.10099999999999999</v>
      </c>
      <c r="G49" s="591">
        <f>D49*E49</f>
        <v>5.4375394720955775E-2</v>
      </c>
      <c r="H49" s="21" t="s">
        <v>24</v>
      </c>
      <c r="I49" s="34" t="s">
        <v>280</v>
      </c>
      <c r="J49" s="28">
        <f t="shared" si="1"/>
        <v>39</v>
      </c>
    </row>
    <row r="50" spans="1:10" ht="16.5" thickBot="1" x14ac:dyDescent="0.3">
      <c r="A50" s="28">
        <f t="shared" si="0"/>
        <v>40</v>
      </c>
      <c r="B50" s="29" t="s">
        <v>202</v>
      </c>
      <c r="C50" s="67">
        <f>SUM(C47:C49)</f>
        <v>16853546.544</v>
      </c>
      <c r="D50" s="68">
        <f>SUM(D47:D49)</f>
        <v>1</v>
      </c>
      <c r="G50" s="592">
        <f>SUM(G47:G49)</f>
        <v>7.1276130673259205E-2</v>
      </c>
      <c r="H50" s="21" t="s">
        <v>24</v>
      </c>
      <c r="I50" s="34" t="s">
        <v>281</v>
      </c>
      <c r="J50" s="28">
        <f t="shared" si="1"/>
        <v>40</v>
      </c>
    </row>
    <row r="51" spans="1:10" ht="16.5" thickTop="1" x14ac:dyDescent="0.25">
      <c r="A51" s="28">
        <f t="shared" si="0"/>
        <v>41</v>
      </c>
      <c r="I51" s="34"/>
      <c r="J51" s="28">
        <f t="shared" si="1"/>
        <v>41</v>
      </c>
    </row>
    <row r="52" spans="1:10" ht="16.5" thickBot="1" x14ac:dyDescent="0.3">
      <c r="A52" s="28">
        <f t="shared" si="0"/>
        <v>42</v>
      </c>
      <c r="B52" s="31" t="s">
        <v>203</v>
      </c>
      <c r="G52" s="592">
        <f>G48+G49</f>
        <v>5.4375394720955775E-2</v>
      </c>
      <c r="H52" s="21" t="s">
        <v>24</v>
      </c>
      <c r="I52" s="34" t="s">
        <v>282</v>
      </c>
      <c r="J52" s="28">
        <f t="shared" si="1"/>
        <v>42</v>
      </c>
    </row>
    <row r="53" spans="1:10" ht="17.25" thickTop="1" thickBot="1" x14ac:dyDescent="0.3">
      <c r="A53" s="59">
        <f t="shared" si="0"/>
        <v>43</v>
      </c>
      <c r="B53" s="72"/>
      <c r="C53" s="44"/>
      <c r="D53" s="44"/>
      <c r="E53" s="44"/>
      <c r="F53" s="44"/>
      <c r="G53" s="208"/>
      <c r="H53" s="208"/>
      <c r="I53" s="60"/>
      <c r="J53" s="59">
        <f t="shared" si="1"/>
        <v>43</v>
      </c>
    </row>
    <row r="54" spans="1:10" x14ac:dyDescent="0.25">
      <c r="A54" s="28">
        <f t="shared" si="0"/>
        <v>44</v>
      </c>
      <c r="B54" s="31"/>
      <c r="G54" s="66"/>
      <c r="H54" s="66"/>
      <c r="I54" s="34"/>
      <c r="J54" s="28">
        <f t="shared" si="1"/>
        <v>44</v>
      </c>
    </row>
    <row r="55" spans="1:10" ht="16.5" thickBot="1" x14ac:dyDescent="0.3">
      <c r="A55" s="28">
        <f t="shared" si="0"/>
        <v>45</v>
      </c>
      <c r="B55" s="31" t="s">
        <v>204</v>
      </c>
      <c r="G55" s="209">
        <v>0</v>
      </c>
      <c r="H55" s="66"/>
      <c r="I55" s="34" t="s">
        <v>155</v>
      </c>
      <c r="J55" s="28">
        <f t="shared" si="1"/>
        <v>45</v>
      </c>
    </row>
    <row r="56" spans="1:10" ht="16.5" thickTop="1" x14ac:dyDescent="0.25">
      <c r="A56" s="28">
        <f t="shared" si="0"/>
        <v>46</v>
      </c>
      <c r="C56" s="39" t="s">
        <v>156</v>
      </c>
      <c r="D56" s="39" t="s">
        <v>157</v>
      </c>
      <c r="E56" s="39" t="s">
        <v>189</v>
      </c>
      <c r="F56" s="39"/>
      <c r="G56" s="39" t="s">
        <v>190</v>
      </c>
      <c r="H56" s="66"/>
      <c r="I56" s="34"/>
      <c r="J56" s="28">
        <f t="shared" si="1"/>
        <v>46</v>
      </c>
    </row>
    <row r="57" spans="1:10" x14ac:dyDescent="0.25">
      <c r="A57" s="28">
        <f t="shared" si="0"/>
        <v>47</v>
      </c>
      <c r="D57" s="28" t="s">
        <v>191</v>
      </c>
      <c r="E57" s="28" t="s">
        <v>192</v>
      </c>
      <c r="F57" s="28"/>
      <c r="G57" s="28" t="s">
        <v>193</v>
      </c>
      <c r="H57" s="66"/>
      <c r="I57" s="34"/>
      <c r="J57" s="28">
        <f t="shared" si="1"/>
        <v>47</v>
      </c>
    </row>
    <row r="58" spans="1:10" ht="18.75" x14ac:dyDescent="0.25">
      <c r="A58" s="28">
        <f t="shared" si="0"/>
        <v>48</v>
      </c>
      <c r="B58" s="31" t="s">
        <v>205</v>
      </c>
      <c r="C58" s="333" t="s">
        <v>195</v>
      </c>
      <c r="D58" s="333" t="s">
        <v>196</v>
      </c>
      <c r="E58" s="333" t="s">
        <v>197</v>
      </c>
      <c r="F58" s="333"/>
      <c r="G58" s="333" t="s">
        <v>198</v>
      </c>
      <c r="H58" s="66"/>
      <c r="I58" s="34"/>
      <c r="J58" s="28">
        <f t="shared" si="1"/>
        <v>48</v>
      </c>
    </row>
    <row r="59" spans="1:10" x14ac:dyDescent="0.25">
      <c r="A59" s="28">
        <f t="shared" si="0"/>
        <v>49</v>
      </c>
      <c r="G59" s="66"/>
      <c r="H59" s="66"/>
      <c r="I59" s="34"/>
      <c r="J59" s="28">
        <f t="shared" si="1"/>
        <v>49</v>
      </c>
    </row>
    <row r="60" spans="1:10" x14ac:dyDescent="0.25">
      <c r="A60" s="28">
        <f t="shared" si="0"/>
        <v>50</v>
      </c>
      <c r="B60" s="29" t="s">
        <v>199</v>
      </c>
      <c r="C60" s="210">
        <v>0</v>
      </c>
      <c r="D60" s="211">
        <v>0</v>
      </c>
      <c r="E60" s="69">
        <v>0</v>
      </c>
      <c r="G60" s="64">
        <f>D60*E60</f>
        <v>0</v>
      </c>
      <c r="H60" s="66"/>
      <c r="I60" s="34" t="s">
        <v>155</v>
      </c>
      <c r="J60" s="28">
        <f t="shared" si="1"/>
        <v>50</v>
      </c>
    </row>
    <row r="61" spans="1:10" x14ac:dyDescent="0.25">
      <c r="A61" s="28">
        <f t="shared" si="0"/>
        <v>51</v>
      </c>
      <c r="B61" s="29" t="s">
        <v>200</v>
      </c>
      <c r="C61" s="212">
        <v>0</v>
      </c>
      <c r="D61" s="211">
        <v>0</v>
      </c>
      <c r="E61" s="69">
        <v>0</v>
      </c>
      <c r="G61" s="64">
        <f>D61*E61</f>
        <v>0</v>
      </c>
      <c r="H61" s="66"/>
      <c r="I61" s="34" t="s">
        <v>155</v>
      </c>
      <c r="J61" s="28">
        <f t="shared" si="1"/>
        <v>51</v>
      </c>
    </row>
    <row r="62" spans="1:10" x14ac:dyDescent="0.25">
      <c r="A62" s="28">
        <f t="shared" si="0"/>
        <v>52</v>
      </c>
      <c r="B62" s="29" t="s">
        <v>201</v>
      </c>
      <c r="C62" s="212">
        <v>0</v>
      </c>
      <c r="D62" s="344">
        <v>0</v>
      </c>
      <c r="E62" s="213">
        <v>0</v>
      </c>
      <c r="G62" s="343">
        <f>D62*E62</f>
        <v>0</v>
      </c>
      <c r="H62" s="66"/>
      <c r="I62" s="34" t="s">
        <v>155</v>
      </c>
      <c r="J62" s="28">
        <f t="shared" si="1"/>
        <v>52</v>
      </c>
    </row>
    <row r="63" spans="1:10" ht="16.5" thickBot="1" x14ac:dyDescent="0.3">
      <c r="A63" s="28">
        <f t="shared" si="0"/>
        <v>53</v>
      </c>
      <c r="B63" s="29" t="s">
        <v>202</v>
      </c>
      <c r="C63" s="67">
        <f>SUM(C60:C62)</f>
        <v>0</v>
      </c>
      <c r="D63" s="54">
        <f>SUM(D60:D62)</f>
        <v>0</v>
      </c>
      <c r="G63" s="54">
        <f>SUM(G60:G62)</f>
        <v>0</v>
      </c>
      <c r="H63" s="66"/>
      <c r="I63" s="34" t="s">
        <v>283</v>
      </c>
      <c r="J63" s="28">
        <f t="shared" si="1"/>
        <v>53</v>
      </c>
    </row>
    <row r="64" spans="1:10" ht="16.5" thickTop="1" x14ac:dyDescent="0.25">
      <c r="A64" s="28">
        <f t="shared" si="0"/>
        <v>54</v>
      </c>
      <c r="H64" s="66"/>
      <c r="I64" s="34"/>
      <c r="J64" s="28">
        <f t="shared" si="1"/>
        <v>54</v>
      </c>
    </row>
    <row r="65" spans="1:10" ht="16.5" thickBot="1" x14ac:dyDescent="0.3">
      <c r="A65" s="28">
        <f t="shared" si="0"/>
        <v>55</v>
      </c>
      <c r="B65" s="31" t="s">
        <v>206</v>
      </c>
      <c r="G65" s="54">
        <f>G61+G62</f>
        <v>0</v>
      </c>
      <c r="H65" s="66"/>
      <c r="I65" s="34" t="s">
        <v>284</v>
      </c>
      <c r="J65" s="28">
        <f t="shared" si="1"/>
        <v>55</v>
      </c>
    </row>
    <row r="66" spans="1:10" ht="16.5" thickTop="1" x14ac:dyDescent="0.25">
      <c r="B66" s="31"/>
      <c r="G66" s="66"/>
      <c r="H66" s="66"/>
      <c r="I66" s="34"/>
      <c r="J66" s="28"/>
    </row>
    <row r="67" spans="1:10" x14ac:dyDescent="0.25">
      <c r="A67" s="21" t="s">
        <v>24</v>
      </c>
      <c r="B67" s="20" t="s">
        <v>360</v>
      </c>
      <c r="G67" s="66"/>
      <c r="H67" s="66"/>
      <c r="I67" s="34"/>
      <c r="J67" s="28"/>
    </row>
    <row r="68" spans="1:10" ht="18.75" x14ac:dyDescent="0.25">
      <c r="A68" s="38">
        <v>1</v>
      </c>
      <c r="B68" s="17" t="s">
        <v>207</v>
      </c>
      <c r="G68" s="37"/>
      <c r="H68" s="37"/>
      <c r="J68" s="28" t="s">
        <v>154</v>
      </c>
    </row>
    <row r="69" spans="1:10" ht="18.75" x14ac:dyDescent="0.25">
      <c r="A69" s="38"/>
      <c r="B69" s="17"/>
      <c r="G69" s="37"/>
      <c r="H69" s="37"/>
      <c r="J69" s="28"/>
    </row>
    <row r="70" spans="1:10" ht="18.75" x14ac:dyDescent="0.25">
      <c r="A70" s="38"/>
      <c r="B70" s="17"/>
      <c r="D70" s="28"/>
      <c r="G70" s="37"/>
      <c r="H70" s="37"/>
      <c r="J70" s="28"/>
    </row>
    <row r="71" spans="1:10" x14ac:dyDescent="0.25">
      <c r="B71" s="583" t="s">
        <v>159</v>
      </c>
      <c r="C71" s="583"/>
      <c r="D71" s="583"/>
      <c r="E71" s="583"/>
      <c r="F71" s="583"/>
      <c r="G71" s="583"/>
      <c r="H71" s="583"/>
      <c r="I71" s="583"/>
      <c r="J71" s="28"/>
    </row>
    <row r="72" spans="1:10" x14ac:dyDescent="0.25">
      <c r="B72" s="583" t="s">
        <v>160</v>
      </c>
      <c r="C72" s="583"/>
      <c r="D72" s="583"/>
      <c r="E72" s="583"/>
      <c r="F72" s="583"/>
      <c r="G72" s="583"/>
      <c r="H72" s="583"/>
      <c r="I72" s="583"/>
      <c r="J72" s="28"/>
    </row>
    <row r="73" spans="1:10" x14ac:dyDescent="0.25">
      <c r="B73" s="583" t="s">
        <v>161</v>
      </c>
      <c r="C73" s="583"/>
      <c r="D73" s="583"/>
      <c r="E73" s="583"/>
      <c r="F73" s="583"/>
      <c r="G73" s="583"/>
      <c r="H73" s="583"/>
      <c r="I73" s="583"/>
      <c r="J73" s="28"/>
    </row>
    <row r="74" spans="1:10" x14ac:dyDescent="0.25">
      <c r="B74" s="584" t="str">
        <f>B5</f>
        <v>Base Period &amp; True-Up Period 12 - Months Ending December 31, 2022</v>
      </c>
      <c r="C74" s="584"/>
      <c r="D74" s="584"/>
      <c r="E74" s="584"/>
      <c r="F74" s="584"/>
      <c r="G74" s="584"/>
      <c r="H74" s="584"/>
      <c r="I74" s="584"/>
      <c r="J74" s="28"/>
    </row>
    <row r="75" spans="1:10" x14ac:dyDescent="0.25">
      <c r="B75" s="585" t="s">
        <v>1</v>
      </c>
      <c r="C75" s="586"/>
      <c r="D75" s="586"/>
      <c r="E75" s="586"/>
      <c r="F75" s="586"/>
      <c r="G75" s="586"/>
      <c r="H75" s="586"/>
      <c r="I75" s="586"/>
      <c r="J75" s="28"/>
    </row>
    <row r="76" spans="1:10" x14ac:dyDescent="0.25">
      <c r="B76" s="28"/>
      <c r="C76" s="28"/>
      <c r="D76" s="28"/>
      <c r="E76" s="28"/>
      <c r="F76" s="28"/>
      <c r="G76" s="28"/>
      <c r="H76" s="28"/>
      <c r="I76" s="34"/>
      <c r="J76" s="28"/>
    </row>
    <row r="77" spans="1:10" x14ac:dyDescent="0.25">
      <c r="A77" s="28" t="s">
        <v>2</v>
      </c>
      <c r="B77" s="218"/>
      <c r="C77" s="218"/>
      <c r="D77" s="218"/>
      <c r="E77" s="218"/>
      <c r="F77" s="218"/>
      <c r="G77" s="218"/>
      <c r="H77" s="218"/>
      <c r="I77" s="34"/>
      <c r="J77" s="28" t="s">
        <v>2</v>
      </c>
    </row>
    <row r="78" spans="1:10" x14ac:dyDescent="0.25">
      <c r="A78" s="28" t="s">
        <v>3</v>
      </c>
      <c r="B78" s="28"/>
      <c r="C78" s="28"/>
      <c r="D78" s="28"/>
      <c r="E78" s="28"/>
      <c r="F78" s="28"/>
      <c r="G78" s="333" t="s">
        <v>5</v>
      </c>
      <c r="H78" s="218"/>
      <c r="I78" s="340" t="s">
        <v>6</v>
      </c>
      <c r="J78" s="28" t="s">
        <v>3</v>
      </c>
    </row>
    <row r="79" spans="1:10" x14ac:dyDescent="0.25">
      <c r="G79" s="28"/>
      <c r="H79" s="28"/>
      <c r="I79" s="34"/>
      <c r="J79" s="28"/>
    </row>
    <row r="80" spans="1:10" ht="18.75" x14ac:dyDescent="0.25">
      <c r="A80" s="28">
        <v>1</v>
      </c>
      <c r="B80" s="31" t="s">
        <v>208</v>
      </c>
      <c r="E80" s="218"/>
      <c r="F80" s="218"/>
      <c r="G80" s="73"/>
      <c r="H80" s="73"/>
      <c r="I80" s="34"/>
      <c r="J80" s="28">
        <v>1</v>
      </c>
    </row>
    <row r="81" spans="1:13" x14ac:dyDescent="0.25">
      <c r="A81" s="28">
        <f>A80+1</f>
        <v>2</v>
      </c>
      <c r="B81" s="74"/>
      <c r="E81" s="218"/>
      <c r="F81" s="218"/>
      <c r="G81" s="73"/>
      <c r="H81" s="73"/>
      <c r="I81" s="34"/>
      <c r="J81" s="28">
        <f>J80+1</f>
        <v>2</v>
      </c>
    </row>
    <row r="82" spans="1:13" x14ac:dyDescent="0.25">
      <c r="A82" s="28">
        <f>A81+1</f>
        <v>3</v>
      </c>
      <c r="B82" s="31" t="s">
        <v>209</v>
      </c>
      <c r="E82" s="218"/>
      <c r="F82" s="218"/>
      <c r="G82" s="73"/>
      <c r="H82" s="73"/>
      <c r="I82" s="34"/>
      <c r="J82" s="28">
        <f>J81+1</f>
        <v>3</v>
      </c>
    </row>
    <row r="83" spans="1:13" x14ac:dyDescent="0.25">
      <c r="A83" s="28">
        <f>A82+1</f>
        <v>4</v>
      </c>
      <c r="B83" s="218"/>
      <c r="C83" s="218"/>
      <c r="D83" s="218"/>
      <c r="E83" s="218"/>
      <c r="F83" s="218"/>
      <c r="G83" s="73"/>
      <c r="H83" s="73"/>
      <c r="I83" s="34"/>
      <c r="J83" s="28">
        <f>J82+1</f>
        <v>4</v>
      </c>
    </row>
    <row r="84" spans="1:13" x14ac:dyDescent="0.25">
      <c r="A84" s="28">
        <f t="shared" ref="A84:A110" si="2">A83+1</f>
        <v>5</v>
      </c>
      <c r="B84" s="32" t="s">
        <v>210</v>
      </c>
      <c r="C84" s="218"/>
      <c r="D84" s="218"/>
      <c r="E84" s="218"/>
      <c r="F84" s="218"/>
      <c r="G84" s="73"/>
      <c r="H84" s="73"/>
      <c r="I84" s="75"/>
      <c r="J84" s="28">
        <f t="shared" ref="J84:J110" si="3">J83+1</f>
        <v>5</v>
      </c>
    </row>
    <row r="85" spans="1:13" x14ac:dyDescent="0.25">
      <c r="A85" s="28">
        <f t="shared" si="2"/>
        <v>6</v>
      </c>
      <c r="B85" s="29" t="s">
        <v>211</v>
      </c>
      <c r="D85" s="218"/>
      <c r="E85" s="218"/>
      <c r="F85" s="218"/>
      <c r="G85" s="593">
        <f>G52</f>
        <v>5.4375394720955775E-2</v>
      </c>
      <c r="H85" s="21" t="s">
        <v>24</v>
      </c>
      <c r="I85" s="34" t="s">
        <v>212</v>
      </c>
      <c r="J85" s="28">
        <f t="shared" si="3"/>
        <v>6</v>
      </c>
      <c r="L85" s="28"/>
    </row>
    <row r="86" spans="1:13" x14ac:dyDescent="0.25">
      <c r="A86" s="28">
        <f t="shared" si="2"/>
        <v>7</v>
      </c>
      <c r="B86" s="29" t="s">
        <v>213</v>
      </c>
      <c r="D86" s="218"/>
      <c r="E86" s="218"/>
      <c r="F86" s="218"/>
      <c r="G86" s="77">
        <v>264.76299999999998</v>
      </c>
      <c r="H86" s="218"/>
      <c r="I86" s="34" t="s">
        <v>214</v>
      </c>
      <c r="J86" s="28">
        <f t="shared" si="3"/>
        <v>7</v>
      </c>
      <c r="L86" s="28"/>
    </row>
    <row r="87" spans="1:13" ht="18.75" x14ac:dyDescent="0.25">
      <c r="A87" s="28">
        <f t="shared" si="2"/>
        <v>8</v>
      </c>
      <c r="B87" s="29" t="s">
        <v>215</v>
      </c>
      <c r="D87" s="218"/>
      <c r="E87" s="218"/>
      <c r="F87" s="218"/>
      <c r="G87" s="78">
        <v>10188.034820000003</v>
      </c>
      <c r="H87" s="218"/>
      <c r="I87" s="71" t="s">
        <v>285</v>
      </c>
      <c r="J87" s="28">
        <f t="shared" si="3"/>
        <v>8</v>
      </c>
      <c r="L87" s="218"/>
    </row>
    <row r="88" spans="1:13" x14ac:dyDescent="0.25">
      <c r="A88" s="28">
        <f t="shared" si="2"/>
        <v>9</v>
      </c>
      <c r="B88" s="29" t="s">
        <v>216</v>
      </c>
      <c r="D88" s="218"/>
      <c r="E88" s="79"/>
      <c r="F88" s="218"/>
      <c r="G88" s="25">
        <v>4929376.3880112432</v>
      </c>
      <c r="H88" s="21"/>
      <c r="I88" s="71" t="s">
        <v>328</v>
      </c>
      <c r="J88" s="28">
        <f t="shared" si="3"/>
        <v>9</v>
      </c>
    </row>
    <row r="89" spans="1:13" x14ac:dyDescent="0.25">
      <c r="A89" s="28">
        <f t="shared" si="2"/>
        <v>10</v>
      </c>
      <c r="B89" s="29" t="s">
        <v>217</v>
      </c>
      <c r="D89" s="81"/>
      <c r="E89" s="218"/>
      <c r="F89" s="218"/>
      <c r="G89" s="345">
        <v>0.21</v>
      </c>
      <c r="H89" s="218"/>
      <c r="I89" s="34" t="s">
        <v>218</v>
      </c>
      <c r="J89" s="28">
        <f t="shared" si="3"/>
        <v>10</v>
      </c>
      <c r="M89" s="82"/>
    </row>
    <row r="90" spans="1:13" x14ac:dyDescent="0.25">
      <c r="A90" s="28">
        <f t="shared" si="2"/>
        <v>11</v>
      </c>
      <c r="G90" s="28"/>
      <c r="H90" s="28"/>
      <c r="J90" s="28">
        <f t="shared" si="3"/>
        <v>11</v>
      </c>
    </row>
    <row r="91" spans="1:13" x14ac:dyDescent="0.25">
      <c r="A91" s="28">
        <f t="shared" si="2"/>
        <v>12</v>
      </c>
      <c r="B91" s="29" t="s">
        <v>219</v>
      </c>
      <c r="D91" s="218"/>
      <c r="E91" s="218"/>
      <c r="F91" s="218"/>
      <c r="G91" s="594">
        <f>(((G85)+(G87/G88))*G89-(G86/G88))/(1-G89)</f>
        <v>1.4935632433018793E-2</v>
      </c>
      <c r="H91" s="21" t="s">
        <v>24</v>
      </c>
      <c r="I91" s="34" t="s">
        <v>220</v>
      </c>
      <c r="J91" s="28">
        <f t="shared" si="3"/>
        <v>12</v>
      </c>
      <c r="M91" s="84"/>
    </row>
    <row r="92" spans="1:13" x14ac:dyDescent="0.25">
      <c r="A92" s="28">
        <f t="shared" si="2"/>
        <v>13</v>
      </c>
      <c r="B92" s="85" t="s">
        <v>221</v>
      </c>
      <c r="G92" s="28"/>
      <c r="H92" s="28"/>
      <c r="J92" s="28">
        <f t="shared" si="3"/>
        <v>13</v>
      </c>
    </row>
    <row r="93" spans="1:13" x14ac:dyDescent="0.25">
      <c r="A93" s="28">
        <f t="shared" si="2"/>
        <v>14</v>
      </c>
      <c r="G93" s="28"/>
      <c r="H93" s="28"/>
      <c r="J93" s="28">
        <f t="shared" si="3"/>
        <v>14</v>
      </c>
    </row>
    <row r="94" spans="1:13" x14ac:dyDescent="0.25">
      <c r="A94" s="28">
        <f t="shared" si="2"/>
        <v>15</v>
      </c>
      <c r="B94" s="31" t="s">
        <v>222</v>
      </c>
      <c r="C94" s="218"/>
      <c r="D94" s="218"/>
      <c r="E94" s="218"/>
      <c r="F94" s="218"/>
      <c r="G94" s="86"/>
      <c r="H94" s="86"/>
      <c r="I94" s="87"/>
      <c r="J94" s="28">
        <f t="shared" si="3"/>
        <v>15</v>
      </c>
      <c r="L94" s="88"/>
    </row>
    <row r="95" spans="1:13" x14ac:dyDescent="0.25">
      <c r="A95" s="28">
        <f t="shared" si="2"/>
        <v>16</v>
      </c>
      <c r="B95" s="35"/>
      <c r="C95" s="218"/>
      <c r="D95" s="218"/>
      <c r="E95" s="218"/>
      <c r="F95" s="218"/>
      <c r="G95" s="86"/>
      <c r="H95" s="86"/>
      <c r="I95" s="89"/>
      <c r="J95" s="28">
        <f t="shared" si="3"/>
        <v>16</v>
      </c>
      <c r="L95" s="218"/>
    </row>
    <row r="96" spans="1:13" x14ac:dyDescent="0.25">
      <c r="A96" s="28">
        <f t="shared" si="2"/>
        <v>17</v>
      </c>
      <c r="B96" s="32" t="s">
        <v>210</v>
      </c>
      <c r="C96" s="218"/>
      <c r="D96" s="218"/>
      <c r="E96" s="218"/>
      <c r="F96" s="218"/>
      <c r="G96" s="86"/>
      <c r="H96" s="86"/>
      <c r="I96" s="89"/>
      <c r="J96" s="28">
        <f t="shared" si="3"/>
        <v>17</v>
      </c>
      <c r="L96" s="218"/>
    </row>
    <row r="97" spans="1:13" x14ac:dyDescent="0.25">
      <c r="A97" s="28">
        <f t="shared" si="2"/>
        <v>18</v>
      </c>
      <c r="B97" s="29" t="s">
        <v>211</v>
      </c>
      <c r="D97" s="218"/>
      <c r="E97" s="218"/>
      <c r="F97" s="218"/>
      <c r="G97" s="595">
        <f>G85</f>
        <v>5.4375394720955775E-2</v>
      </c>
      <c r="H97" s="21" t="s">
        <v>24</v>
      </c>
      <c r="I97" s="34" t="s">
        <v>286</v>
      </c>
      <c r="J97" s="28">
        <f t="shared" si="3"/>
        <v>18</v>
      </c>
      <c r="L97" s="28"/>
    </row>
    <row r="98" spans="1:13" x14ac:dyDescent="0.25">
      <c r="A98" s="28">
        <f t="shared" si="2"/>
        <v>19</v>
      </c>
      <c r="B98" s="29" t="s">
        <v>223</v>
      </c>
      <c r="D98" s="218"/>
      <c r="E98" s="218"/>
      <c r="F98" s="218"/>
      <c r="G98" s="90">
        <f>G87</f>
        <v>10188.034820000003</v>
      </c>
      <c r="H98" s="90"/>
      <c r="I98" s="34" t="s">
        <v>287</v>
      </c>
      <c r="J98" s="28">
        <f t="shared" si="3"/>
        <v>19</v>
      </c>
      <c r="L98" s="28"/>
    </row>
    <row r="99" spans="1:13" x14ac:dyDescent="0.25">
      <c r="A99" s="28">
        <f t="shared" si="2"/>
        <v>20</v>
      </c>
      <c r="B99" s="29" t="s">
        <v>224</v>
      </c>
      <c r="D99" s="218"/>
      <c r="E99" s="218"/>
      <c r="F99" s="218"/>
      <c r="G99" s="366">
        <f>G88</f>
        <v>4929376.3880112432</v>
      </c>
      <c r="H99" s="21"/>
      <c r="I99" s="34" t="s">
        <v>288</v>
      </c>
      <c r="J99" s="28">
        <f t="shared" si="3"/>
        <v>20</v>
      </c>
      <c r="L99" s="28"/>
    </row>
    <row r="100" spans="1:13" x14ac:dyDescent="0.25">
      <c r="A100" s="28">
        <f t="shared" si="2"/>
        <v>21</v>
      </c>
      <c r="B100" s="29" t="s">
        <v>225</v>
      </c>
      <c r="D100" s="218"/>
      <c r="E100" s="218"/>
      <c r="F100" s="218"/>
      <c r="G100" s="596">
        <f>G91</f>
        <v>1.4935632433018793E-2</v>
      </c>
      <c r="H100" s="21" t="s">
        <v>24</v>
      </c>
      <c r="I100" s="34" t="s">
        <v>289</v>
      </c>
      <c r="J100" s="28">
        <f t="shared" si="3"/>
        <v>21</v>
      </c>
    </row>
    <row r="101" spans="1:13" x14ac:dyDescent="0.25">
      <c r="A101" s="28">
        <f t="shared" si="2"/>
        <v>22</v>
      </c>
      <c r="B101" s="29" t="s">
        <v>226</v>
      </c>
      <c r="D101" s="218"/>
      <c r="E101" s="218"/>
      <c r="F101" s="218"/>
      <c r="G101" s="346">
        <v>8.8400000000000006E-2</v>
      </c>
      <c r="H101" s="218"/>
      <c r="I101" s="34" t="s">
        <v>227</v>
      </c>
      <c r="J101" s="28">
        <f t="shared" si="3"/>
        <v>22</v>
      </c>
    </row>
    <row r="102" spans="1:13" x14ac:dyDescent="0.25">
      <c r="A102" s="28">
        <f t="shared" si="2"/>
        <v>23</v>
      </c>
      <c r="B102" s="302"/>
      <c r="D102" s="218"/>
      <c r="E102" s="218"/>
      <c r="F102" s="218"/>
      <c r="G102" s="93"/>
      <c r="H102" s="93"/>
      <c r="I102" s="89"/>
      <c r="J102" s="28">
        <f t="shared" si="3"/>
        <v>23</v>
      </c>
    </row>
    <row r="103" spans="1:13" x14ac:dyDescent="0.25">
      <c r="A103" s="28">
        <f t="shared" si="2"/>
        <v>24</v>
      </c>
      <c r="B103" s="29" t="s">
        <v>228</v>
      </c>
      <c r="C103" s="28"/>
      <c r="D103" s="28"/>
      <c r="E103" s="218"/>
      <c r="F103" s="218"/>
      <c r="G103" s="597">
        <f>((G97)+(G98/G99)+G91)*G101/(1-G101)</f>
        <v>6.9216760805769287E-3</v>
      </c>
      <c r="H103" s="21" t="s">
        <v>24</v>
      </c>
      <c r="I103" s="34" t="s">
        <v>229</v>
      </c>
      <c r="J103" s="28">
        <f t="shared" si="3"/>
        <v>24</v>
      </c>
    </row>
    <row r="104" spans="1:13" x14ac:dyDescent="0.25">
      <c r="A104" s="28">
        <f t="shared" si="2"/>
        <v>25</v>
      </c>
      <c r="B104" s="85" t="s">
        <v>230</v>
      </c>
      <c r="G104" s="28"/>
      <c r="H104" s="28"/>
      <c r="I104" s="34"/>
      <c r="J104" s="28">
        <f t="shared" si="3"/>
        <v>25</v>
      </c>
      <c r="L104" s="28"/>
    </row>
    <row r="105" spans="1:13" x14ac:dyDescent="0.25">
      <c r="A105" s="28">
        <f t="shared" si="2"/>
        <v>26</v>
      </c>
      <c r="G105" s="28"/>
      <c r="H105" s="28"/>
      <c r="I105" s="34"/>
      <c r="J105" s="28">
        <f t="shared" si="3"/>
        <v>26</v>
      </c>
      <c r="L105" s="28"/>
    </row>
    <row r="106" spans="1:13" x14ac:dyDescent="0.25">
      <c r="A106" s="28">
        <f t="shared" si="2"/>
        <v>27</v>
      </c>
      <c r="B106" s="31" t="s">
        <v>231</v>
      </c>
      <c r="G106" s="594">
        <f>G103+G91</f>
        <v>2.185730851359572E-2</v>
      </c>
      <c r="H106" s="21" t="s">
        <v>24</v>
      </c>
      <c r="I106" s="34" t="s">
        <v>290</v>
      </c>
      <c r="J106" s="28">
        <f t="shared" si="3"/>
        <v>27</v>
      </c>
      <c r="L106" s="28"/>
    </row>
    <row r="107" spans="1:13" x14ac:dyDescent="0.25">
      <c r="A107" s="28">
        <f t="shared" si="2"/>
        <v>28</v>
      </c>
      <c r="G107" s="28"/>
      <c r="H107" s="28"/>
      <c r="I107" s="34"/>
      <c r="J107" s="28">
        <f t="shared" si="3"/>
        <v>28</v>
      </c>
      <c r="L107" s="28"/>
    </row>
    <row r="108" spans="1:13" x14ac:dyDescent="0.25">
      <c r="A108" s="28">
        <f t="shared" si="2"/>
        <v>29</v>
      </c>
      <c r="B108" s="31" t="s">
        <v>232</v>
      </c>
      <c r="G108" s="598">
        <f>G50</f>
        <v>7.1276130673259205E-2</v>
      </c>
      <c r="H108" s="21" t="s">
        <v>24</v>
      </c>
      <c r="I108" s="34" t="s">
        <v>291</v>
      </c>
      <c r="J108" s="28">
        <f t="shared" si="3"/>
        <v>29</v>
      </c>
      <c r="L108" s="28"/>
    </row>
    <row r="109" spans="1:13" x14ac:dyDescent="0.25">
      <c r="A109" s="28">
        <f t="shared" si="2"/>
        <v>30</v>
      </c>
      <c r="G109" s="62"/>
      <c r="H109" s="62"/>
      <c r="I109" s="34"/>
      <c r="J109" s="28">
        <f t="shared" si="3"/>
        <v>30</v>
      </c>
      <c r="L109" s="28"/>
    </row>
    <row r="110" spans="1:13" ht="19.5" thickBot="1" x14ac:dyDescent="0.3">
      <c r="A110" s="28">
        <f t="shared" si="2"/>
        <v>31</v>
      </c>
      <c r="B110" s="31" t="s">
        <v>233</v>
      </c>
      <c r="G110" s="599">
        <f>G106+G108</f>
        <v>9.3133439186854933E-2</v>
      </c>
      <c r="H110" s="21" t="s">
        <v>24</v>
      </c>
      <c r="I110" s="34" t="s">
        <v>292</v>
      </c>
      <c r="J110" s="28">
        <f t="shared" si="3"/>
        <v>31</v>
      </c>
      <c r="L110" s="96"/>
      <c r="M110" s="84"/>
    </row>
    <row r="111" spans="1:13" ht="16.5" thickTop="1" x14ac:dyDescent="0.25">
      <c r="B111" s="31"/>
      <c r="G111" s="98"/>
      <c r="H111" s="98"/>
      <c r="I111" s="34"/>
      <c r="J111" s="28"/>
      <c r="L111" s="96"/>
      <c r="M111" s="84"/>
    </row>
    <row r="112" spans="1:13" x14ac:dyDescent="0.25">
      <c r="B112" s="31"/>
      <c r="G112" s="98"/>
      <c r="H112" s="98"/>
      <c r="I112" s="34"/>
      <c r="J112" s="28"/>
      <c r="L112" s="96"/>
      <c r="M112" s="84"/>
    </row>
    <row r="113" spans="1:13" x14ac:dyDescent="0.25">
      <c r="A113" s="21" t="s">
        <v>24</v>
      </c>
      <c r="B113" s="352" t="str">
        <f>B67</f>
        <v>Items in BOLD have changed due to removing 50 basis points in CAISO ROE Adder disallowed by FERC.</v>
      </c>
      <c r="G113" s="98"/>
      <c r="H113" s="98"/>
      <c r="I113" s="34"/>
      <c r="J113" s="28"/>
      <c r="L113" s="96"/>
      <c r="M113" s="84"/>
    </row>
    <row r="114" spans="1:13" ht="18.75" x14ac:dyDescent="0.25">
      <c r="A114" s="214">
        <v>1</v>
      </c>
      <c r="B114" s="17" t="s">
        <v>234</v>
      </c>
      <c r="G114" s="98"/>
      <c r="H114" s="98"/>
      <c r="I114" s="34"/>
      <c r="J114" s="28"/>
      <c r="L114" s="96"/>
      <c r="M114" s="84"/>
    </row>
    <row r="115" spans="1:13" ht="18.75" x14ac:dyDescent="0.25">
      <c r="A115" s="214"/>
      <c r="B115" s="17"/>
      <c r="G115" s="98"/>
      <c r="H115" s="98"/>
      <c r="I115" s="34"/>
      <c r="J115" s="28"/>
      <c r="L115" s="96"/>
      <c r="M115" s="84"/>
    </row>
    <row r="116" spans="1:13" x14ac:dyDescent="0.25">
      <c r="A116" s="99"/>
      <c r="B116" s="302"/>
      <c r="C116" s="30"/>
      <c r="D116" s="30"/>
      <c r="E116" s="30"/>
      <c r="F116" s="30"/>
      <c r="G116" s="100"/>
      <c r="H116" s="100"/>
      <c r="I116" s="215"/>
      <c r="J116" s="28"/>
    </row>
    <row r="117" spans="1:13" x14ac:dyDescent="0.25">
      <c r="B117" s="583" t="s">
        <v>14</v>
      </c>
      <c r="C117" s="583"/>
      <c r="D117" s="583"/>
      <c r="E117" s="583"/>
      <c r="F117" s="583"/>
      <c r="G117" s="583"/>
      <c r="H117" s="583"/>
      <c r="I117" s="583"/>
    </row>
    <row r="118" spans="1:13" x14ac:dyDescent="0.25">
      <c r="B118" s="583" t="s">
        <v>160</v>
      </c>
      <c r="C118" s="583"/>
      <c r="D118" s="583"/>
      <c r="E118" s="583"/>
      <c r="F118" s="583"/>
      <c r="G118" s="583"/>
      <c r="H118" s="583"/>
      <c r="I118" s="583"/>
    </row>
    <row r="119" spans="1:13" x14ac:dyDescent="0.25">
      <c r="B119" s="583" t="s">
        <v>161</v>
      </c>
      <c r="C119" s="583"/>
      <c r="D119" s="583"/>
      <c r="E119" s="583"/>
      <c r="F119" s="583"/>
      <c r="G119" s="583"/>
      <c r="H119" s="583"/>
      <c r="I119" s="583"/>
    </row>
    <row r="120" spans="1:13" x14ac:dyDescent="0.25">
      <c r="B120" s="584" t="str">
        <f>B5</f>
        <v>Base Period &amp; True-Up Period 12 - Months Ending December 31, 2022</v>
      </c>
      <c r="C120" s="584"/>
      <c r="D120" s="584"/>
      <c r="E120" s="584"/>
      <c r="F120" s="584"/>
      <c r="G120" s="584"/>
      <c r="H120" s="584"/>
      <c r="I120" s="584"/>
    </row>
    <row r="121" spans="1:13" x14ac:dyDescent="0.25">
      <c r="B121" s="585" t="s">
        <v>1</v>
      </c>
      <c r="C121" s="586"/>
      <c r="D121" s="586"/>
      <c r="E121" s="586"/>
      <c r="F121" s="586"/>
      <c r="G121" s="586"/>
      <c r="H121" s="586"/>
      <c r="I121" s="586"/>
    </row>
    <row r="123" spans="1:13" x14ac:dyDescent="0.25">
      <c r="A123" s="28" t="s">
        <v>2</v>
      </c>
      <c r="B123" s="218"/>
      <c r="C123" s="218"/>
      <c r="D123" s="218"/>
      <c r="E123" s="218"/>
      <c r="F123" s="218"/>
      <c r="G123" s="218"/>
      <c r="H123" s="218"/>
      <c r="I123" s="34"/>
      <c r="J123" s="28" t="s">
        <v>2</v>
      </c>
    </row>
    <row r="124" spans="1:13" x14ac:dyDescent="0.25">
      <c r="A124" s="28" t="s">
        <v>3</v>
      </c>
      <c r="B124" s="28"/>
      <c r="C124" s="28"/>
      <c r="D124" s="28"/>
      <c r="E124" s="28"/>
      <c r="F124" s="28"/>
      <c r="G124" s="333" t="s">
        <v>5</v>
      </c>
      <c r="H124" s="218"/>
      <c r="I124" s="340" t="s">
        <v>6</v>
      </c>
      <c r="J124" s="28" t="s">
        <v>3</v>
      </c>
    </row>
    <row r="126" spans="1:13" ht="18.75" x14ac:dyDescent="0.25">
      <c r="A126" s="28">
        <v>1</v>
      </c>
      <c r="B126" s="31" t="s">
        <v>235</v>
      </c>
      <c r="J126" s="28">
        <v>1</v>
      </c>
    </row>
    <row r="127" spans="1:13" x14ac:dyDescent="0.25">
      <c r="A127" s="28">
        <f>A126+1</f>
        <v>2</v>
      </c>
      <c r="B127" s="74"/>
      <c r="J127" s="28">
        <f>J126+1</f>
        <v>2</v>
      </c>
    </row>
    <row r="128" spans="1:13" x14ac:dyDescent="0.25">
      <c r="A128" s="28">
        <f>A127+1</f>
        <v>3</v>
      </c>
      <c r="B128" s="31" t="s">
        <v>209</v>
      </c>
      <c r="J128" s="28">
        <f>J127+1</f>
        <v>3</v>
      </c>
    </row>
    <row r="129" spans="1:10" x14ac:dyDescent="0.25">
      <c r="A129" s="28">
        <f>A128+1</f>
        <v>4</v>
      </c>
      <c r="B129" s="218"/>
      <c r="J129" s="28">
        <f>J128+1</f>
        <v>4</v>
      </c>
    </row>
    <row r="130" spans="1:10" x14ac:dyDescent="0.25">
      <c r="A130" s="28">
        <f t="shared" ref="A130:A156" si="4">A129+1</f>
        <v>5</v>
      </c>
      <c r="B130" s="32" t="s">
        <v>210</v>
      </c>
      <c r="J130" s="28">
        <f t="shared" ref="J130:J156" si="5">J129+1</f>
        <v>5</v>
      </c>
    </row>
    <row r="131" spans="1:10" x14ac:dyDescent="0.25">
      <c r="A131" s="28">
        <f t="shared" si="4"/>
        <v>6</v>
      </c>
      <c r="B131" s="29" t="str">
        <f>B85</f>
        <v xml:space="preserve">     A = Sum of Preferred Stock and Return on Equity Component</v>
      </c>
      <c r="G131" s="76">
        <f>G65</f>
        <v>0</v>
      </c>
      <c r="I131" s="34" t="s">
        <v>293</v>
      </c>
      <c r="J131" s="28">
        <f t="shared" si="5"/>
        <v>6</v>
      </c>
    </row>
    <row r="132" spans="1:10" x14ac:dyDescent="0.25">
      <c r="A132" s="28">
        <f t="shared" si="4"/>
        <v>7</v>
      </c>
      <c r="B132" s="29" t="str">
        <f>B86</f>
        <v xml:space="preserve">     B = Transmission Total Federal Tax Adjustments</v>
      </c>
      <c r="G132" s="97">
        <v>0</v>
      </c>
      <c r="I132" s="71" t="s">
        <v>155</v>
      </c>
      <c r="J132" s="28">
        <f t="shared" si="5"/>
        <v>7</v>
      </c>
    </row>
    <row r="133" spans="1:10" x14ac:dyDescent="0.25">
      <c r="A133" s="28">
        <f t="shared" si="4"/>
        <v>8</v>
      </c>
      <c r="B133" s="29" t="s">
        <v>236</v>
      </c>
      <c r="G133" s="216">
        <v>0</v>
      </c>
      <c r="I133" s="71" t="s">
        <v>155</v>
      </c>
      <c r="J133" s="28">
        <f t="shared" si="5"/>
        <v>8</v>
      </c>
    </row>
    <row r="134" spans="1:10" x14ac:dyDescent="0.25">
      <c r="A134" s="28">
        <f t="shared" si="4"/>
        <v>9</v>
      </c>
      <c r="B134" s="29" t="s">
        <v>237</v>
      </c>
      <c r="G134" s="216">
        <v>0</v>
      </c>
      <c r="I134" s="71" t="s">
        <v>155</v>
      </c>
      <c r="J134" s="28">
        <f t="shared" si="5"/>
        <v>9</v>
      </c>
    </row>
    <row r="135" spans="1:10" x14ac:dyDescent="0.25">
      <c r="A135" s="28">
        <f t="shared" si="4"/>
        <v>10</v>
      </c>
      <c r="B135" s="29" t="str">
        <f>B89</f>
        <v xml:space="preserve">     FT = Federal Income Tax Rate for Rate Effective Period</v>
      </c>
      <c r="G135" s="348">
        <f>G89</f>
        <v>0.21</v>
      </c>
      <c r="I135" s="34" t="s">
        <v>294</v>
      </c>
      <c r="J135" s="28">
        <f t="shared" si="5"/>
        <v>10</v>
      </c>
    </row>
    <row r="136" spans="1:10" x14ac:dyDescent="0.25">
      <c r="A136" s="28">
        <f t="shared" si="4"/>
        <v>11</v>
      </c>
      <c r="G136" s="28"/>
      <c r="J136" s="28">
        <f t="shared" si="5"/>
        <v>11</v>
      </c>
    </row>
    <row r="137" spans="1:10" x14ac:dyDescent="0.25">
      <c r="A137" s="28">
        <f t="shared" si="4"/>
        <v>12</v>
      </c>
      <c r="B137" s="29" t="s">
        <v>238</v>
      </c>
      <c r="G137" s="83">
        <f>IFERROR((((G131)+(G133/G134))*G135-(G132/G134))/(1-G135),0)</f>
        <v>0</v>
      </c>
      <c r="I137" s="34" t="s">
        <v>239</v>
      </c>
      <c r="J137" s="28">
        <f t="shared" si="5"/>
        <v>12</v>
      </c>
    </row>
    <row r="138" spans="1:10" x14ac:dyDescent="0.25">
      <c r="A138" s="28">
        <f t="shared" si="4"/>
        <v>13</v>
      </c>
      <c r="B138" s="85" t="s">
        <v>221</v>
      </c>
      <c r="G138" s="70"/>
      <c r="J138" s="28">
        <f t="shared" si="5"/>
        <v>13</v>
      </c>
    </row>
    <row r="139" spans="1:10" x14ac:dyDescent="0.25">
      <c r="A139" s="28">
        <f t="shared" si="4"/>
        <v>14</v>
      </c>
      <c r="G139" s="28"/>
      <c r="J139" s="28">
        <f t="shared" si="5"/>
        <v>14</v>
      </c>
    </row>
    <row r="140" spans="1:10" x14ac:dyDescent="0.25">
      <c r="A140" s="28">
        <f t="shared" si="4"/>
        <v>15</v>
      </c>
      <c r="B140" s="31" t="s">
        <v>222</v>
      </c>
      <c r="G140" s="86"/>
      <c r="I140" s="87"/>
      <c r="J140" s="28">
        <f t="shared" si="5"/>
        <v>15</v>
      </c>
    </row>
    <row r="141" spans="1:10" x14ac:dyDescent="0.25">
      <c r="A141" s="28">
        <f t="shared" si="4"/>
        <v>16</v>
      </c>
      <c r="B141" s="35"/>
      <c r="G141" s="86"/>
      <c r="I141" s="75"/>
      <c r="J141" s="28">
        <f t="shared" si="5"/>
        <v>16</v>
      </c>
    </row>
    <row r="142" spans="1:10" x14ac:dyDescent="0.25">
      <c r="A142" s="28">
        <f t="shared" si="4"/>
        <v>17</v>
      </c>
      <c r="B142" s="32" t="s">
        <v>210</v>
      </c>
      <c r="G142" s="86"/>
      <c r="I142" s="75"/>
      <c r="J142" s="28">
        <f t="shared" si="5"/>
        <v>17</v>
      </c>
    </row>
    <row r="143" spans="1:10" x14ac:dyDescent="0.25">
      <c r="A143" s="28">
        <f t="shared" si="4"/>
        <v>18</v>
      </c>
      <c r="B143" s="29" t="str">
        <f>B97</f>
        <v xml:space="preserve">     A = Sum of Preferred Stock and Return on Equity Component</v>
      </c>
      <c r="G143" s="62">
        <f>G131</f>
        <v>0</v>
      </c>
      <c r="I143" s="34" t="s">
        <v>286</v>
      </c>
      <c r="J143" s="28">
        <f t="shared" si="5"/>
        <v>18</v>
      </c>
    </row>
    <row r="144" spans="1:10" x14ac:dyDescent="0.25">
      <c r="A144" s="28">
        <f t="shared" si="4"/>
        <v>19</v>
      </c>
      <c r="B144" s="29" t="str">
        <f>B98</f>
        <v xml:space="preserve">     B = Equity AFUDC Component of Transmission Depreciation Expense</v>
      </c>
      <c r="G144" s="90">
        <f>G133</f>
        <v>0</v>
      </c>
      <c r="I144" s="34" t="s">
        <v>287</v>
      </c>
      <c r="J144" s="28">
        <f t="shared" si="5"/>
        <v>19</v>
      </c>
    </row>
    <row r="145" spans="1:10" x14ac:dyDescent="0.25">
      <c r="A145" s="28">
        <f t="shared" si="4"/>
        <v>20</v>
      </c>
      <c r="B145" s="29" t="s">
        <v>240</v>
      </c>
      <c r="G145" s="90">
        <f>G134</f>
        <v>0</v>
      </c>
      <c r="I145" s="34" t="s">
        <v>288</v>
      </c>
      <c r="J145" s="28">
        <f t="shared" si="5"/>
        <v>20</v>
      </c>
    </row>
    <row r="146" spans="1:10" x14ac:dyDescent="0.25">
      <c r="A146" s="28">
        <f t="shared" si="4"/>
        <v>21</v>
      </c>
      <c r="B146" s="29" t="str">
        <f>B100</f>
        <v xml:space="preserve">     FT = Federal Income Tax Expense</v>
      </c>
      <c r="G146" s="92">
        <f>G137</f>
        <v>0</v>
      </c>
      <c r="I146" s="34" t="s">
        <v>289</v>
      </c>
      <c r="J146" s="28">
        <f t="shared" si="5"/>
        <v>21</v>
      </c>
    </row>
    <row r="147" spans="1:10" x14ac:dyDescent="0.25">
      <c r="A147" s="28">
        <f t="shared" si="4"/>
        <v>22</v>
      </c>
      <c r="B147" s="29" t="str">
        <f>B101</f>
        <v xml:space="preserve">     ST = State Income Tax Rate for Rate Effective Period</v>
      </c>
      <c r="G147" s="349">
        <f>G101</f>
        <v>8.8400000000000006E-2</v>
      </c>
      <c r="I147" s="34" t="s">
        <v>295</v>
      </c>
      <c r="J147" s="28">
        <f t="shared" si="5"/>
        <v>22</v>
      </c>
    </row>
    <row r="148" spans="1:10" x14ac:dyDescent="0.25">
      <c r="A148" s="28">
        <f t="shared" si="4"/>
        <v>23</v>
      </c>
      <c r="B148" s="302"/>
      <c r="G148" s="93"/>
      <c r="I148" s="89"/>
      <c r="J148" s="28">
        <f t="shared" si="5"/>
        <v>23</v>
      </c>
    </row>
    <row r="149" spans="1:10" x14ac:dyDescent="0.25">
      <c r="A149" s="28">
        <f t="shared" si="4"/>
        <v>24</v>
      </c>
      <c r="B149" s="29" t="s">
        <v>228</v>
      </c>
      <c r="G149" s="350">
        <f>IFERROR(((G143)+(G144/G145)+G137)*G147/(1-G147),0)</f>
        <v>0</v>
      </c>
      <c r="I149" s="34" t="s">
        <v>229</v>
      </c>
      <c r="J149" s="28">
        <f t="shared" si="5"/>
        <v>24</v>
      </c>
    </row>
    <row r="150" spans="1:10" x14ac:dyDescent="0.25">
      <c r="A150" s="28">
        <f t="shared" si="4"/>
        <v>25</v>
      </c>
      <c r="B150" s="85" t="s">
        <v>230</v>
      </c>
      <c r="G150" s="28"/>
      <c r="I150" s="34"/>
      <c r="J150" s="28">
        <f t="shared" si="5"/>
        <v>25</v>
      </c>
    </row>
    <row r="151" spans="1:10" x14ac:dyDescent="0.25">
      <c r="A151" s="28">
        <f t="shared" si="4"/>
        <v>26</v>
      </c>
      <c r="G151" s="28"/>
      <c r="I151" s="34"/>
      <c r="J151" s="28">
        <f t="shared" si="5"/>
        <v>26</v>
      </c>
    </row>
    <row r="152" spans="1:10" x14ac:dyDescent="0.25">
      <c r="A152" s="28">
        <f t="shared" si="4"/>
        <v>27</v>
      </c>
      <c r="B152" s="31" t="s">
        <v>231</v>
      </c>
      <c r="G152" s="83">
        <f>G149+G137</f>
        <v>0</v>
      </c>
      <c r="I152" s="34" t="s">
        <v>290</v>
      </c>
      <c r="J152" s="28">
        <f t="shared" si="5"/>
        <v>27</v>
      </c>
    </row>
    <row r="153" spans="1:10" x14ac:dyDescent="0.25">
      <c r="A153" s="28">
        <f t="shared" si="4"/>
        <v>28</v>
      </c>
      <c r="G153" s="28"/>
      <c r="I153" s="34"/>
      <c r="J153" s="28">
        <f t="shared" si="5"/>
        <v>28</v>
      </c>
    </row>
    <row r="154" spans="1:10" x14ac:dyDescent="0.25">
      <c r="A154" s="28">
        <f t="shared" si="4"/>
        <v>29</v>
      </c>
      <c r="B154" s="31" t="s">
        <v>241</v>
      </c>
      <c r="G154" s="351">
        <f>G63</f>
        <v>0</v>
      </c>
      <c r="I154" s="34" t="s">
        <v>296</v>
      </c>
      <c r="J154" s="28">
        <f t="shared" si="5"/>
        <v>29</v>
      </c>
    </row>
    <row r="155" spans="1:10" x14ac:dyDescent="0.25">
      <c r="A155" s="28">
        <f t="shared" si="4"/>
        <v>30</v>
      </c>
      <c r="G155" s="28"/>
      <c r="I155" s="34"/>
      <c r="J155" s="28">
        <f t="shared" si="5"/>
        <v>30</v>
      </c>
    </row>
    <row r="156" spans="1:10" ht="19.5" thickBot="1" x14ac:dyDescent="0.3">
      <c r="A156" s="28">
        <f t="shared" si="4"/>
        <v>31</v>
      </c>
      <c r="B156" s="31" t="s">
        <v>242</v>
      </c>
      <c r="G156" s="101">
        <f>G152+G154</f>
        <v>0</v>
      </c>
      <c r="I156" s="34" t="s">
        <v>292</v>
      </c>
      <c r="J156" s="28">
        <f t="shared" si="5"/>
        <v>31</v>
      </c>
    </row>
    <row r="157" spans="1:10" ht="16.5" thickTop="1" x14ac:dyDescent="0.25"/>
    <row r="159" spans="1:10" ht="18.75" x14ac:dyDescent="0.25">
      <c r="A159" s="38"/>
      <c r="B159" s="17"/>
    </row>
  </sheetData>
  <mergeCells count="15">
    <mergeCell ref="B2:I2"/>
    <mergeCell ref="B3:I3"/>
    <mergeCell ref="B4:I4"/>
    <mergeCell ref="B5:I5"/>
    <mergeCell ref="B6:I6"/>
    <mergeCell ref="B119:I119"/>
    <mergeCell ref="B120:I120"/>
    <mergeCell ref="B121:I121"/>
    <mergeCell ref="B71:I71"/>
    <mergeCell ref="B72:I72"/>
    <mergeCell ref="B73:I73"/>
    <mergeCell ref="B75:I75"/>
    <mergeCell ref="B117:I117"/>
    <mergeCell ref="B118:I118"/>
    <mergeCell ref="B74:I74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Roman,Bold"&amp;7REVISED</oddHeader>
    <oddFooter>&amp;L&amp;F&amp;CPage 9.&amp;P&amp;R&amp;A</oddFooter>
  </headerFooter>
  <rowBreaks count="2" manualBreakCount="2">
    <brk id="69" max="16383" man="1"/>
    <brk id="11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CC1065-75EB-49CD-BFEA-569651229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3B3B9-87C6-4A42-8C75-02B6AB4D9C35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d3533485-01ac-4c85-a144-d07c02817ce0"/>
    <ds:schemaRef ds:uri="http://purl.org/dc/terms/"/>
    <ds:schemaRef ds:uri="http://schemas.microsoft.com/office/2006/metadata/properties"/>
    <ds:schemaRef ds:uri="6fc4548d-ff52-42f9-a254-3bffe5157158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Pg1 App XII C6 Cost Adj</vt:lpstr>
      <vt:lpstr>Pg2 App XII C6 Comparison</vt:lpstr>
      <vt:lpstr>Pg3 Rev App. XII C6 Summary</vt:lpstr>
      <vt:lpstr>Pg4 As Filed App XII C6 Summary</vt:lpstr>
      <vt:lpstr>Pg5 Rev Sec 2-Non-Direct Exp</vt:lpstr>
      <vt:lpstr>Pg6 As Filed Sec 2-Non-Dir Exp</vt:lpstr>
      <vt:lpstr>Pg7 Rev Sec 3 - Other Costs</vt:lpstr>
      <vt:lpstr>Pg8 As Filed Sec 3 - Other</vt:lpstr>
      <vt:lpstr>Pg9 Rev Stmt AV</vt:lpstr>
      <vt:lpstr>Pg10 As Filed Stmt AV</vt:lpstr>
      <vt:lpstr>Pg11 Appendix XII C6 Int Calc</vt:lpstr>
      <vt:lpstr>FERC Interest Rates</vt:lpstr>
      <vt:lpstr>'Pg10 As Filed Stmt AV'!Print_Area</vt:lpstr>
      <vt:lpstr>'Pg4 As Filed App XII C6 Summary'!Print_Area</vt:lpstr>
      <vt:lpstr>'Pg6 As Filed Sec 2-Non-Dir Exp'!Print_Area</vt:lpstr>
      <vt:lpstr>'Pg8 As Filed Sec 3 - Other'!Print_Area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2025-07-12T09:07:32Z</cp:lastPrinted>
  <dcterms:created xsi:type="dcterms:W3CDTF">2021-03-15T22:51:55Z</dcterms:created>
  <dcterms:modified xsi:type="dcterms:W3CDTF">2025-07-12T09:47:52Z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